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166925"/>
  <mc:AlternateContent xmlns:mc="http://schemas.openxmlformats.org/markup-compatibility/2006">
    <mc:Choice Requires="x15">
      <x15ac:absPath xmlns:x15ac="http://schemas.microsoft.com/office/spreadsheetml/2010/11/ac" url="C:\Users\marco\OneDrive\Desktop\Tesi\LCC MODEL\Test Cases\Traditional\"/>
    </mc:Choice>
  </mc:AlternateContent>
  <xr:revisionPtr revIDLastSave="0" documentId="13_ncr:1_{934D7F81-8DA6-48D1-AFD7-1243DFA3E69A}" xr6:coauthVersionLast="47" xr6:coauthVersionMax="47" xr10:uidLastSave="{00000000-0000-0000-0000-000000000000}"/>
  <bookViews>
    <workbookView xWindow="-110" yWindow="-110" windowWidth="19420" windowHeight="10300" tabRatio="817" firstSheet="5" activeTab="9" xr2:uid="{BA4527F8-25FB-45FC-A26D-14F04969220B}"/>
  </bookViews>
  <sheets>
    <sheet name="General Input" sheetId="1" r:id="rId1"/>
    <sheet name="Mass Breakdown" sheetId="2" r:id="rId2"/>
    <sheet name="Mass Percentages" sheetId="10" r:id="rId3"/>
    <sheet name="Component Parameters" sheetId="5" r:id="rId4"/>
    <sheet name="Assembly Parameters" sheetId="6" r:id="rId5"/>
    <sheet name="LC" sheetId="7" r:id="rId6"/>
    <sheet name="Operating" sheetId="15" r:id="rId7"/>
    <sheet name="Results RDTE" sheetId="8" r:id="rId8"/>
    <sheet name="Results PROD" sheetId="9" r:id="rId9"/>
    <sheet name="Results OPERATING" sheetId="16" r:id="rId10"/>
  </sheets>
  <externalReferences>
    <externalReference r:id="rId11"/>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0" i="16" l="1"/>
  <c r="L9" i="16"/>
  <c r="L8" i="16"/>
  <c r="L7" i="16"/>
  <c r="L6" i="16"/>
  <c r="L5" i="16"/>
  <c r="L4" i="16"/>
  <c r="C59" i="15"/>
  <c r="C10" i="15"/>
  <c r="F104" i="9"/>
  <c r="F103" i="9"/>
  <c r="F102" i="9"/>
  <c r="F101" i="9"/>
  <c r="F104" i="8"/>
  <c r="F103" i="8"/>
  <c r="F102" i="8"/>
  <c r="F101" i="8"/>
  <c r="A74" i="9"/>
  <c r="A73" i="9"/>
  <c r="A71" i="9"/>
  <c r="A70" i="9"/>
  <c r="A69" i="9"/>
  <c r="A68" i="9"/>
  <c r="A67" i="9"/>
  <c r="A66" i="9"/>
  <c r="A65" i="9"/>
  <c r="A63" i="9"/>
  <c r="A62" i="9"/>
  <c r="A60" i="9"/>
  <c r="A59" i="9"/>
  <c r="A58" i="9"/>
  <c r="A57" i="9"/>
  <c r="A56" i="9"/>
  <c r="A55" i="9"/>
  <c r="A54" i="9"/>
  <c r="A53" i="9"/>
  <c r="A52" i="9"/>
  <c r="A39" i="9"/>
  <c r="A37" i="9"/>
  <c r="A36" i="9"/>
  <c r="A17" i="9"/>
  <c r="A16" i="9"/>
  <c r="A11" i="9"/>
  <c r="A10" i="9"/>
  <c r="A9" i="9"/>
  <c r="A8" i="9"/>
  <c r="A7" i="9"/>
  <c r="A6" i="9"/>
  <c r="A5" i="9"/>
  <c r="A74" i="8"/>
  <c r="A73" i="8"/>
  <c r="A71" i="8"/>
  <c r="A70" i="8"/>
  <c r="A69" i="8"/>
  <c r="A68" i="8"/>
  <c r="A67" i="8"/>
  <c r="A66" i="8"/>
  <c r="A65" i="8"/>
  <c r="A63" i="8"/>
  <c r="A62" i="8"/>
  <c r="A60" i="8"/>
  <c r="A59" i="8"/>
  <c r="A58" i="8"/>
  <c r="A57" i="8"/>
  <c r="A56" i="8"/>
  <c r="A55" i="8"/>
  <c r="A54" i="8"/>
  <c r="A53" i="8"/>
  <c r="A52" i="8"/>
  <c r="A39" i="8"/>
  <c r="A37" i="8"/>
  <c r="A36" i="8"/>
  <c r="A17" i="8"/>
  <c r="A16" i="8"/>
  <c r="A11" i="8"/>
  <c r="A10" i="8"/>
  <c r="A9" i="8"/>
  <c r="A8" i="8"/>
  <c r="A7" i="8"/>
  <c r="A6" i="8"/>
  <c r="A5" i="8"/>
  <c r="F105" i="8" l="1"/>
  <c r="F106" i="8" s="1"/>
  <c r="F105" i="9"/>
  <c r="F106" i="9" s="1"/>
</calcChain>
</file>

<file path=xl/sharedStrings.xml><?xml version="1.0" encoding="utf-8"?>
<sst xmlns="http://schemas.openxmlformats.org/spreadsheetml/2006/main" count="1133" uniqueCount="473">
  <si>
    <t>Wing</t>
  </si>
  <si>
    <t>Fuselage</t>
  </si>
  <si>
    <t>Horizontal Tail</t>
  </si>
  <si>
    <t>Vertical Tail</t>
  </si>
  <si>
    <t>Nacelles</t>
  </si>
  <si>
    <t>Main Landing Gear</t>
  </si>
  <si>
    <t>Nose Landing Gear</t>
  </si>
  <si>
    <t>Equipped Engine</t>
  </si>
  <si>
    <t>Engine Control</t>
  </si>
  <si>
    <t>APU</t>
  </si>
  <si>
    <t>Hydraulic Generation</t>
  </si>
  <si>
    <t>Hydraulic Distribution</t>
  </si>
  <si>
    <t>Refuelling System</t>
  </si>
  <si>
    <t>Fuelling System</t>
  </si>
  <si>
    <t>De-Icing Wing</t>
  </si>
  <si>
    <t>De-Icing Tail</t>
  </si>
  <si>
    <t>Fire Protection</t>
  </si>
  <si>
    <t>Flight Controls</t>
  </si>
  <si>
    <t>Automatic Flight System</t>
  </si>
  <si>
    <t>ADF (ARN 149) &amp; Digital Map</t>
  </si>
  <si>
    <t>CNI MS &amp; Data Loader &amp; Mission Computer</t>
  </si>
  <si>
    <t>VHF NAV (ARN 147)</t>
  </si>
  <si>
    <t>Radalt</t>
  </si>
  <si>
    <t>Air Data Computer</t>
  </si>
  <si>
    <t>GPS/INS &amp; MDU</t>
  </si>
  <si>
    <t>UHF/VHF DF</t>
  </si>
  <si>
    <t>FCC</t>
  </si>
  <si>
    <t>Mission SW</t>
  </si>
  <si>
    <t>Air Data SW</t>
  </si>
  <si>
    <t>VHF/UHF Radio</t>
  </si>
  <si>
    <t>HF</t>
  </si>
  <si>
    <t>INTERCOM System</t>
  </si>
  <si>
    <t>CVR</t>
  </si>
  <si>
    <t>FDR</t>
  </si>
  <si>
    <t>ELT</t>
  </si>
  <si>
    <t>TCAS II SYSTEM</t>
  </si>
  <si>
    <t>Electrical Generators</t>
  </si>
  <si>
    <t>Electrical Distribution</t>
  </si>
  <si>
    <t>Thermo Acoustic Insulation</t>
  </si>
  <si>
    <t>Interior Integration</t>
  </si>
  <si>
    <t>Furnishing</t>
  </si>
  <si>
    <t>Lighting</t>
  </si>
  <si>
    <t>Water System</t>
  </si>
  <si>
    <t>Pax Seats</t>
  </si>
  <si>
    <t>STRUCTURES</t>
  </si>
  <si>
    <t>POWER PLANT</t>
  </si>
  <si>
    <t>ECS</t>
  </si>
  <si>
    <t>SYSTEM</t>
  </si>
  <si>
    <t>Fixed Oxigen</t>
  </si>
  <si>
    <t>FURNISHINGS and EQUIPMENTS</t>
  </si>
  <si>
    <t>Thermal Engine</t>
  </si>
  <si>
    <t>Wing Propeller</t>
  </si>
  <si>
    <t>Tip Propeller</t>
  </si>
  <si>
    <t>Battery Pack</t>
  </si>
  <si>
    <t>Dedicated TMS</t>
  </si>
  <si>
    <t>Fuel Cell</t>
  </si>
  <si>
    <t>LH2 Tanks</t>
  </si>
  <si>
    <t>EPGDS  Elements</t>
  </si>
  <si>
    <t>Motor Generator</t>
  </si>
  <si>
    <t>DC-AC Converter</t>
  </si>
  <si>
    <t>AC-DC Converter</t>
  </si>
  <si>
    <t>DC-DC Converter</t>
  </si>
  <si>
    <t>Cables</t>
  </si>
  <si>
    <t>TMS</t>
  </si>
  <si>
    <t>ATA</t>
  </si>
  <si>
    <t>LANDING GEAR</t>
  </si>
  <si>
    <t>Air Conditoning</t>
  </si>
  <si>
    <t>HYDRAULIC</t>
  </si>
  <si>
    <t>DE-ICING</t>
  </si>
  <si>
    <t>FIRE PROTECTION</t>
  </si>
  <si>
    <t>FLIGHT CONTROL</t>
  </si>
  <si>
    <t>FLIGHT COMPARTMENT FURNISHINGS</t>
  </si>
  <si>
    <t>AUTOMATIC FLIGHT</t>
  </si>
  <si>
    <t>NAVIGATION</t>
  </si>
  <si>
    <t>COMUNICATION</t>
  </si>
  <si>
    <t>TRADITIONAL POWERPLANT</t>
  </si>
  <si>
    <t>HYBRID POWERPLANT</t>
  </si>
  <si>
    <t>TRADITIONAL ELECRTICAL</t>
  </si>
  <si>
    <t>HYBRID ELECTRICAL</t>
  </si>
  <si>
    <t>THERMO ACOUSTIC INSULATION</t>
  </si>
  <si>
    <t>COCKPIT CREW SEATS</t>
  </si>
  <si>
    <t>INTERIOR INTEGRATION</t>
  </si>
  <si>
    <t>FURNISHING</t>
  </si>
  <si>
    <t>FIXED OXIGEN</t>
  </si>
  <si>
    <t>LIGHTING</t>
  </si>
  <si>
    <t>WATER</t>
  </si>
  <si>
    <t>PAX SEATS</t>
  </si>
  <si>
    <t>SUB-SYSTEM</t>
  </si>
  <si>
    <t>COMPONENT</t>
  </si>
  <si>
    <t>QUANTITY</t>
  </si>
  <si>
    <t>Landing Gear</t>
  </si>
  <si>
    <t>De-Icing</t>
  </si>
  <si>
    <t>Flight Compartment Furnishing</t>
  </si>
  <si>
    <t>Navigation</t>
  </si>
  <si>
    <t>Communication</t>
  </si>
  <si>
    <t>Electrical Generation &amp; Distribution</t>
  </si>
  <si>
    <t>Cockpit Crew Seats</t>
  </si>
  <si>
    <t>FUEL</t>
  </si>
  <si>
    <t>ENGINEERING COMPLEXITY</t>
  </si>
  <si>
    <t>% DESIGN REPEAT</t>
  </si>
  <si>
    <t>INTEGRATION</t>
  </si>
  <si>
    <t>ASSEMBLY</t>
  </si>
  <si>
    <t>SYSTEM COMPLEXITY</t>
  </si>
  <si>
    <t>Project Complexity Factor</t>
  </si>
  <si>
    <t>GENERAL INPUT</t>
  </si>
  <si>
    <t>LEARNING CURVE</t>
  </si>
  <si>
    <t>DEVELOPMENT TEAM COMPLEXITY</t>
  </si>
  <si>
    <t>FUNCTIONAL COMPLEXITY</t>
  </si>
  <si>
    <t>Currency</t>
  </si>
  <si>
    <t>Management Team Complexity</t>
  </si>
  <si>
    <t>Management Organizational Productivity</t>
  </si>
  <si>
    <t># Production</t>
  </si>
  <si>
    <t>Multiple Site Development</t>
  </si>
  <si>
    <t>Traditional</t>
  </si>
  <si>
    <t>Hybrid</t>
  </si>
  <si>
    <t>EUR</t>
  </si>
  <si>
    <t>USD</t>
  </si>
  <si>
    <t>USD to EUR Change</t>
  </si>
  <si>
    <t>STRUCTURE</t>
  </si>
  <si>
    <t>TOTAL STRUCTURE with assembly</t>
  </si>
  <si>
    <t>POWERPLANT</t>
  </si>
  <si>
    <t>TOTAL POWERPLANT with assembly</t>
  </si>
  <si>
    <t>AIRCRAFT SUBSYSTEMS</t>
  </si>
  <si>
    <t>Total Fuel System with Assembly</t>
  </si>
  <si>
    <t>Wing De-Icing System</t>
  </si>
  <si>
    <t>Tail De-Icing System</t>
  </si>
  <si>
    <t>Total De-Icing System with Assembly</t>
  </si>
  <si>
    <t>Total Automatic Flight System with Assembly</t>
  </si>
  <si>
    <t>Total Navigation System with Assembly</t>
  </si>
  <si>
    <t>Total Communication System with Assembly</t>
  </si>
  <si>
    <t>Total Electrical System with Assembly</t>
  </si>
  <si>
    <t>TOTAL AIRCRAFT SUBSYSTEMS with Assembly</t>
  </si>
  <si>
    <t>FURNISHING AND EQUIPMENT</t>
  </si>
  <si>
    <t>Total Oxygen System with Assembly</t>
  </si>
  <si>
    <t>Lightining</t>
  </si>
  <si>
    <t>Water Sys</t>
  </si>
  <si>
    <t>Total Water System with Assembly</t>
  </si>
  <si>
    <t>Pax seat</t>
  </si>
  <si>
    <t>Total Pax seat  with Assembly</t>
  </si>
  <si>
    <t>TOTAL FURNISHING with Assembly</t>
  </si>
  <si>
    <t>Electric Motor</t>
  </si>
  <si>
    <t>Bus Interface and Adapter Unit</t>
  </si>
  <si>
    <t>Color Weather Radar</t>
  </si>
  <si>
    <t>SUBSYSTEMS</t>
  </si>
  <si>
    <t>Propeller Gerabox</t>
  </si>
  <si>
    <t>Hydraulic</t>
  </si>
  <si>
    <t>Fuel</t>
  </si>
  <si>
    <t>Water</t>
  </si>
  <si>
    <t>Total APU System with Assembly</t>
  </si>
  <si>
    <t>Total Hydraulic System with Assembly</t>
  </si>
  <si>
    <t>Fure Protection</t>
  </si>
  <si>
    <t>Flight Control</t>
  </si>
  <si>
    <t>Total Landing Gear with Assembly</t>
  </si>
  <si>
    <t>Total ECS with Assembly</t>
  </si>
  <si>
    <t>Total Fire Protection Equipment with Assembly</t>
  </si>
  <si>
    <t>Total Flight Control System with Assembly</t>
  </si>
  <si>
    <t>Total Flight Compartment Furnishing with Assembly</t>
  </si>
  <si>
    <t>Total Thermo Acoustic Insulation with Assembly</t>
  </si>
  <si>
    <t>Total Cockpit Crew Seats with Assembly</t>
  </si>
  <si>
    <t>Total Interior Integration with Assembly</t>
  </si>
  <si>
    <t>Total Furnishing with Assembly</t>
  </si>
  <si>
    <t>Fixed Oxygen</t>
  </si>
  <si>
    <t>Total Lightining System with Assembly</t>
  </si>
  <si>
    <t>TOTAL Aircraft with Integration</t>
  </si>
  <si>
    <t>TOTAL AIRCRAFT PROGRAM</t>
  </si>
  <si>
    <t>A/C Integration</t>
  </si>
  <si>
    <t>A/C Manag., Plan. &amp; Doc.</t>
  </si>
  <si>
    <t>Input mode</t>
  </si>
  <si>
    <t>Mass Breakdown</t>
  </si>
  <si>
    <t>CPACS</t>
  </si>
  <si>
    <t>% SHARE</t>
  </si>
  <si>
    <t>Aircraft Type</t>
  </si>
  <si>
    <t>Regional</t>
  </si>
  <si>
    <t>Powerplant Architecture</t>
  </si>
  <si>
    <t>Engine Type</t>
  </si>
  <si>
    <t>Turboprop</t>
  </si>
  <si>
    <t>Engine Numer</t>
  </si>
  <si>
    <t>Profit</t>
  </si>
  <si>
    <t>Direct Operating Costs: Input for Cost Categories</t>
  </si>
  <si>
    <t>General Input</t>
  </si>
  <si>
    <t>INPUT</t>
  </si>
  <si>
    <t>VALUE</t>
  </si>
  <si>
    <t>UNIT</t>
  </si>
  <si>
    <t>NOTES</t>
  </si>
  <si>
    <t>CEF</t>
  </si>
  <si>
    <t>Cost Escalation Factor (with reference to 2023)</t>
  </si>
  <si>
    <t>Inflation Rate</t>
  </si>
  <si>
    <t>%</t>
  </si>
  <si>
    <t>In percentage (e.g. 2%)</t>
  </si>
  <si>
    <t>Aircraft Price</t>
  </si>
  <si>
    <t>US$</t>
  </si>
  <si>
    <t>Number of Passengers</t>
  </si>
  <si>
    <t>Number of Engines</t>
  </si>
  <si>
    <t>FH</t>
  </si>
  <si>
    <t>hours</t>
  </si>
  <si>
    <t>BH</t>
  </si>
  <si>
    <t>Range</t>
  </si>
  <si>
    <t>NM</t>
  </si>
  <si>
    <t>Number of Flights per Year</t>
  </si>
  <si>
    <t>Block Fuel - BF</t>
  </si>
  <si>
    <t>kg</t>
  </si>
  <si>
    <t>Fuel consumption in kg, for the reference range</t>
  </si>
  <si>
    <t>World Region</t>
  </si>
  <si>
    <t>The geographical area considered for the estimation (1 - Europe, 2 - Asia, 3 - Africa, 4 - North America, 5 - South America)</t>
  </si>
  <si>
    <t>Depreciation</t>
  </si>
  <si>
    <t>Residual</t>
  </si>
  <si>
    <t>Depreciation Period</t>
  </si>
  <si>
    <t>years</t>
  </si>
  <si>
    <t>Airframe Spares</t>
  </si>
  <si>
    <t>Engine Spares</t>
  </si>
  <si>
    <t>Interest</t>
  </si>
  <si>
    <t>Interest Period</t>
  </si>
  <si>
    <t>Interest Rate</t>
  </si>
  <si>
    <t>Present Value</t>
  </si>
  <si>
    <t>Aircraft value at present time</t>
  </si>
  <si>
    <t>Future Value</t>
  </si>
  <si>
    <t>Aircraft value at target year</t>
  </si>
  <si>
    <t>Cockpit Crew</t>
  </si>
  <si>
    <t>Labour Rate (LR1)</t>
  </si>
  <si>
    <t>US$/FH</t>
  </si>
  <si>
    <t>N° of pilots</t>
  </si>
  <si>
    <t>Cabin Crew</t>
  </si>
  <si>
    <t>Labour Rate (LR2)</t>
  </si>
  <si>
    <t>N° of flight attendants</t>
  </si>
  <si>
    <t>Fuel Expenses</t>
  </si>
  <si>
    <t>Fuel Price</t>
  </si>
  <si>
    <t>US$/L</t>
  </si>
  <si>
    <t>Noise</t>
  </si>
  <si>
    <t>Noise Rate</t>
  </si>
  <si>
    <t>Aircraft Certified Noise Level - Approach</t>
  </si>
  <si>
    <t>EPNdB</t>
  </si>
  <si>
    <t>Aircraft Certified Noise Level - Flyover</t>
  </si>
  <si>
    <t>Aircraft Certified Noise Level - Lateral</t>
  </si>
  <si>
    <t>Threshold - Departure</t>
  </si>
  <si>
    <t>Threshold - Arrival</t>
  </si>
  <si>
    <t>HC - NOx Emissions</t>
  </si>
  <si>
    <t>Year of Estimation</t>
  </si>
  <si>
    <t>Year of estimation of the emissions</t>
  </si>
  <si>
    <t>Num. of Airports with Pollution Charges</t>
  </si>
  <si>
    <t>Number of airports where pollution charges are applied</t>
  </si>
  <si>
    <t>HC Emissions</t>
  </si>
  <si>
    <t>g</t>
  </si>
  <si>
    <t>HC Emissions within airport area</t>
  </si>
  <si>
    <t>CO2 Emissions</t>
  </si>
  <si>
    <t>US$/ton</t>
  </si>
  <si>
    <t>Maintenance</t>
  </si>
  <si>
    <t>Fleet size</t>
  </si>
  <si>
    <t>Number of aircraft in service</t>
  </si>
  <si>
    <t>Utilization</t>
  </si>
  <si>
    <t>FH/day</t>
  </si>
  <si>
    <t>Number of Flight Hours per day</t>
  </si>
  <si>
    <t>Fuselage Length</t>
  </si>
  <si>
    <t>m</t>
  </si>
  <si>
    <t>Fuselage length</t>
  </si>
  <si>
    <t>Type Age</t>
  </si>
  <si>
    <t>Number of years from in service entry of the selected aircraft model</t>
  </si>
  <si>
    <t>Average Age of the Aircraft</t>
  </si>
  <si>
    <t>Number of years of the selected aircraft</t>
  </si>
  <si>
    <t>Number of Tyres</t>
  </si>
  <si>
    <t>Total number of tyres</t>
  </si>
  <si>
    <t>Thrust per Engine (turbofan)</t>
  </si>
  <si>
    <t>N</t>
  </si>
  <si>
    <t>Thrust of one engine</t>
  </si>
  <si>
    <t>Power per Engine (turboprop)</t>
  </si>
  <si>
    <t>kW</t>
  </si>
  <si>
    <t>Take-off power of one engine</t>
  </si>
  <si>
    <t>Spools number (turboprop)</t>
  </si>
  <si>
    <t>Number of engine spools (power shaft excluded) (e.g. PW127 - 2 spools)</t>
  </si>
  <si>
    <t>Specific fuel consumption (turboprop)</t>
  </si>
  <si>
    <t>lb/hp/h</t>
  </si>
  <si>
    <t>Delay and Cancellation</t>
  </si>
  <si>
    <t>Annual Delay Rate</t>
  </si>
  <si>
    <t>Average Delay per Flight</t>
  </si>
  <si>
    <t>min</t>
  </si>
  <si>
    <t>Cancellation Rate</t>
  </si>
  <si>
    <t>Navigation and Landing</t>
  </si>
  <si>
    <t>0,065 for Short Range (e.g.: ATR 72); 0,2 for Medium-Long Range (e.g.: A320)</t>
  </si>
  <si>
    <t>5,23 $/ton (Short Range) ; 7,8 $/ton (Short-Medium Range); 6 $/ton (Long Range)</t>
  </si>
  <si>
    <t>Indirect Operating Costs: Input for Cost Categories</t>
  </si>
  <si>
    <t>Standard IOC</t>
  </si>
  <si>
    <t>Direct Operating Costs for Hybrid-Electric Components</t>
  </si>
  <si>
    <t>Basic components - Parallel configuration</t>
  </si>
  <si>
    <t>To be completed for all hybrid configurations. 
For parallel architectures, this section is sufficient, whereas for series and fuel cell configurations, the relevant sections must also be completed.</t>
  </si>
  <si>
    <t>Battery</t>
  </si>
  <si>
    <t>kWh</t>
  </si>
  <si>
    <t>US$/kWh</t>
  </si>
  <si>
    <t>Residual value</t>
  </si>
  <si>
    <t>Battery's value at the end of its aeronautical life cycle. It can be recycled or reused in other applications</t>
  </si>
  <si>
    <t>Maximum cycle number</t>
  </si>
  <si>
    <t>Depends on technology. Typical values: 2000 for Li-Ion, 500 for Li-S, 500 for Li-Air. Expected increases over time.</t>
  </si>
  <si>
    <t>N. battery cycle per flight</t>
  </si>
  <si>
    <t>Charge/discharge cycles per flight</t>
  </si>
  <si>
    <t>Required Energy per flight</t>
  </si>
  <si>
    <t>Electric energy required for the mission. If unknown it can be estimated as 80% of nominal capacity</t>
  </si>
  <si>
    <t>Charging efficiency</t>
  </si>
  <si>
    <t>Considers losses during charging. Typical values: between 0.82 and 0.92</t>
  </si>
  <si>
    <t>MTBMA</t>
  </si>
  <si>
    <t>Mean Time Between MAintenance (eg. 20000)</t>
  </si>
  <si>
    <t>Maintenance cost</t>
  </si>
  <si>
    <t>DC/AC          Inverter</t>
  </si>
  <si>
    <t>Mean Time Between MAintenance (eg. 10000)</t>
  </si>
  <si>
    <t>Referred to unit cost (eg. 20%)</t>
  </si>
  <si>
    <t>Dedicated Thermal Management System</t>
  </si>
  <si>
    <t>Mean Time Between MAintenance (eg. 5000)</t>
  </si>
  <si>
    <t>Power Cables</t>
  </si>
  <si>
    <t>Mean Time Between Maintenance</t>
  </si>
  <si>
    <t>Series specifc components</t>
  </si>
  <si>
    <t>To be completed only in case of Series Hybrid configuration.</t>
  </si>
  <si>
    <t>Electric Generator</t>
  </si>
  <si>
    <t>Mean Time Between Maintenance (20000 BH)</t>
  </si>
  <si>
    <t>Rectifier (AC/DC)</t>
  </si>
  <si>
    <t>Fuel cell</t>
  </si>
  <si>
    <t>To be completed only for configurations with fuel cells.</t>
  </si>
  <si>
    <t>LH2</t>
  </si>
  <si>
    <t xml:space="preserve">Depends on Markets. Typical value: 0,24 - 0,45 $/kWh (8 - 15 $/kg. Lower heating value is 33.33 kWh/kg, higher heating value is 39.39 kWh/kg)  </t>
  </si>
  <si>
    <t>Considers losses during charging</t>
  </si>
  <si>
    <t>DC/DC Converter</t>
  </si>
  <si>
    <t>Cost Estimation - Direct Operating Costs</t>
  </si>
  <si>
    <t>Total by category</t>
  </si>
  <si>
    <t>COST CATEGORY</t>
  </si>
  <si>
    <t>COSTS</t>
  </si>
  <si>
    <t>[US$/FH]</t>
  </si>
  <si>
    <t>[US$/BH]</t>
  </si>
  <si>
    <t>[US$/NM]</t>
  </si>
  <si>
    <t>Capital Costs</t>
  </si>
  <si>
    <t>Crew Costs</t>
  </si>
  <si>
    <t>Insurance</t>
  </si>
  <si>
    <t>Energy Source</t>
  </si>
  <si>
    <t>Charges</t>
  </si>
  <si>
    <t>Environmental Charges</t>
  </si>
  <si>
    <t>Crew Training</t>
  </si>
  <si>
    <t>Maintenance Costs</t>
  </si>
  <si>
    <t>Operational Interruptions</t>
  </si>
  <si>
    <t>Electric Energy</t>
  </si>
  <si>
    <t>Navigation Charges</t>
  </si>
  <si>
    <t>Landing Fees</t>
  </si>
  <si>
    <t>Pollutant Emissions Charges</t>
  </si>
  <si>
    <t>CO2 Charges</t>
  </si>
  <si>
    <t>Line</t>
  </si>
  <si>
    <t>Base</t>
  </si>
  <si>
    <t>Engines</t>
  </si>
  <si>
    <t>Electric Motors</t>
  </si>
  <si>
    <t>Propellers</t>
  </si>
  <si>
    <t>Batteries</t>
  </si>
  <si>
    <t>Fuel Cell (+ LH2 tanks)</t>
  </si>
  <si>
    <t>TMS (batteries)</t>
  </si>
  <si>
    <t>Autopilot</t>
  </si>
  <si>
    <t>Communications</t>
  </si>
  <si>
    <t>Electrical</t>
  </si>
  <si>
    <t>Converters (DC/AC, AC/DC, DC/DC)</t>
  </si>
  <si>
    <t>Equipment/Furnishings</t>
  </si>
  <si>
    <t>Fuel System</t>
  </si>
  <si>
    <t>Hydraulic Power</t>
  </si>
  <si>
    <t>Wheels and Brakes</t>
  </si>
  <si>
    <t>DIRECT MAINTENANCE COST</t>
  </si>
  <si>
    <t>Airframe</t>
  </si>
  <si>
    <t>Engine</t>
  </si>
  <si>
    <t>TOTAL MAINTENANCE COST</t>
  </si>
  <si>
    <t>Maintenance Burden</t>
  </si>
  <si>
    <t>Delay</t>
  </si>
  <si>
    <t>Cancellation</t>
  </si>
  <si>
    <t>DOC</t>
  </si>
  <si>
    <t>DIRECT OPERATING COST</t>
  </si>
  <si>
    <t>COC</t>
  </si>
  <si>
    <t>CASH OPERATING COST (DOC-CAPITAL COSTS-OPER. INTERRUPTIONS)</t>
  </si>
  <si>
    <t>Cost Estimation - Indirect Operating Costs</t>
  </si>
  <si>
    <t>COST</t>
  </si>
  <si>
    <t>IOC</t>
  </si>
  <si>
    <t>Traffic Service</t>
  </si>
  <si>
    <t>Passenger Service</t>
  </si>
  <si>
    <t>Reservations and Sales</t>
  </si>
  <si>
    <t>General and Administrative</t>
  </si>
  <si>
    <t>Station and Ground</t>
  </si>
  <si>
    <t>INDIRECT OPERATING COST</t>
  </si>
  <si>
    <t>Number of Prototypes</t>
  </si>
  <si>
    <t>REFERENCE</t>
  </si>
  <si>
    <t>CUSTOM</t>
  </si>
  <si>
    <t>Percentrage Selection</t>
  </si>
  <si>
    <t>Reference</t>
  </si>
  <si>
    <t>Custom</t>
  </si>
  <si>
    <t>Passenger Load Factor</t>
  </si>
  <si>
    <t xml:space="preserve">Average aircraft filling rate </t>
  </si>
  <si>
    <t>Electric energy price</t>
  </si>
  <si>
    <t>LH2 Price</t>
  </si>
  <si>
    <t>Generators</t>
  </si>
  <si>
    <t>Required mass per flight</t>
  </si>
  <si>
    <t>Mass of LH2 required for the mission</t>
  </si>
  <si>
    <t>US$/kg</t>
  </si>
  <si>
    <t>Liner</t>
  </si>
  <si>
    <t>The user is requested to fill in the sheets (white tab) with the desired values for the cost estimation.
Once satisfied with the data entered, save and close the file. 
It will automatically open with the results presented in the last three sheets (green tab).</t>
  </si>
  <si>
    <t>Number of conventional engines.</t>
  </si>
  <si>
    <t>Expected production volume (number of aircraft to be produced).</t>
  </si>
  <si>
    <t>Select the desired output currency from the list.</t>
  </si>
  <si>
    <t>Current or expected USD-EUR exchange rate.</t>
  </si>
  <si>
    <t>Manufacturer's margin on the sale of the aircraft (in addition to development and production costs).</t>
  </si>
  <si>
    <t xml:space="preserve">Describes the communication challenges encountered by teams operating at different locations, with different languages and time zones. Range: 0.75-6. </t>
  </si>
  <si>
    <t xml:space="preserve">Assesses the knowledge, skill, experience, and continuity of the team assigned to project management, impacting its productivity. Range: 1-5. </t>
  </si>
  <si>
    <t>Represents a term of comparison between a company's organizational productivity and the industry standard. Range: 0.53-1.159.</t>
  </si>
  <si>
    <t>Number of units produced as prototypes for engineering model development and operational testing.</t>
  </si>
  <si>
    <t>Select from the list the type of aircraft to be considered.</t>
  </si>
  <si>
    <t>Select from the list the type of propulsion architecture planned for the aircraft.</t>
  </si>
  <si>
    <t>Select from the list the type of powerplant intended for the aircraft.</t>
  </si>
  <si>
    <t xml:space="preserve">Cost Escalation Factor with reference to 2023. </t>
  </si>
  <si>
    <t>MASS</t>
  </si>
  <si>
    <r>
      <t xml:space="preserve">Select in cell I3 the desired input type for masses.
</t>
    </r>
    <r>
      <rPr>
        <b/>
        <sz val="14"/>
        <color theme="1"/>
        <rFont val="Times New Roman"/>
        <family val="1"/>
      </rPr>
      <t>Mass Breakdown</t>
    </r>
    <r>
      <rPr>
        <sz val="14"/>
        <color theme="1"/>
        <rFont val="Times New Roman"/>
        <family val="1"/>
      </rPr>
      <t xml:space="preserve">: enter in column E the mass of each individual component planned for the aircraft and in column F the quantity of each element. 
Alternatively, enter the total weight for all desired items and set their quantity to 1. 
Depending on the planned architecture, traditional or hybrid, some cells will be colored gray and should not be considered.
</t>
    </r>
    <r>
      <rPr>
        <b/>
        <sz val="14"/>
        <color theme="1"/>
        <rFont val="Times New Roman"/>
        <family val="1"/>
      </rPr>
      <t>CPACS</t>
    </r>
    <r>
      <rPr>
        <sz val="14"/>
        <color theme="1"/>
        <rFont val="Times New Roman"/>
        <family val="1"/>
      </rPr>
      <t>: Masses will be read from the relevant xml file selected when running the tool. 
If the design includes components that are not in the CPACS schema, enter their weight and quantity in the masses table.</t>
    </r>
  </si>
  <si>
    <r>
      <t xml:space="preserve">Consider this section only if the "CPACS" mass entry method was selected in the previous sheet.
Since some of the systems listed in the CPACS scheme need to be broken down into more than one component of the PBS used by the cost estimation tool, it is required to select in cell I3 the type of percentage breakdown to be used.
</t>
    </r>
    <r>
      <rPr>
        <b/>
        <sz val="14"/>
        <color theme="1"/>
        <rFont val="Times New Roman"/>
        <family val="1"/>
      </rPr>
      <t>Reference</t>
    </r>
    <r>
      <rPr>
        <sz val="14"/>
        <color theme="1"/>
        <rFont val="Times New Roman"/>
        <family val="1"/>
      </rPr>
      <t xml:space="preserve">: the same percentages of systems provided by ATR 42, visible in column E, are used.
</t>
    </r>
    <r>
      <rPr>
        <b/>
        <sz val="14"/>
        <color theme="1"/>
        <rFont val="Times New Roman"/>
        <family val="1"/>
      </rPr>
      <t>Custom</t>
    </r>
    <r>
      <rPr>
        <sz val="14"/>
        <color theme="1"/>
        <rFont val="Times New Roman"/>
        <family val="1"/>
      </rPr>
      <t>: the user must enter the desired percentages for each system in column F. 
Cells will be colored green when the sum of each system is equal to 100%, otherwise yellow will alert the user of an incorrect or partial entry.
Cells with a gray background correspond to components not provided by CPACS or already adequately subdivided in the scheme, so they should not be considered.</t>
    </r>
  </si>
  <si>
    <r>
      <rPr>
        <b/>
        <sz val="14"/>
        <color theme="1"/>
        <rFont val="Times New Roman"/>
        <family val="1"/>
      </rPr>
      <t>Engineering Complexity</t>
    </r>
    <r>
      <rPr>
        <sz val="14"/>
        <color theme="1"/>
        <rFont val="Times New Roman"/>
        <family val="1"/>
      </rPr>
      <t>: represents a measure of design difficulty in relation to the experience and qualifications of the design team. Range: 0.2-3.1.</t>
    </r>
  </si>
  <si>
    <r>
      <rPr>
        <b/>
        <sz val="14"/>
        <color theme="1"/>
        <rFont val="Times New Roman"/>
        <family val="1"/>
      </rPr>
      <t>Engineering Complexity</t>
    </r>
    <r>
      <rPr>
        <sz val="14"/>
        <color theme="1"/>
        <rFont val="Times New Roman"/>
        <family val="1"/>
      </rPr>
      <t>: represents a measure of design difficulty in relation to the experience and qualifications of the design team. 
Range: 0.2-3.1.</t>
    </r>
  </si>
  <si>
    <t>Indicates the complexity of project planning and supervision activities. Range: 0-100%.</t>
  </si>
  <si>
    <t>% NEW DESIGN</t>
  </si>
  <si>
    <r>
      <rPr>
        <b/>
        <sz val="14"/>
        <color theme="1"/>
        <rFont val="Times New Roman"/>
        <family val="1"/>
      </rPr>
      <t>% New Design</t>
    </r>
    <r>
      <rPr>
        <sz val="14"/>
        <color theme="1"/>
        <rFont val="Times New Roman"/>
        <family val="1"/>
      </rPr>
      <t>: quantifies the value of the efforts put into designing a component, depending on whether or not there are previous designs to build on. Range: 0-100%</t>
    </r>
  </si>
  <si>
    <r>
      <rPr>
        <b/>
        <sz val="14"/>
        <color theme="1"/>
        <rFont val="Times New Roman"/>
        <family val="1"/>
      </rPr>
      <t>% Design Repeat</t>
    </r>
    <r>
      <rPr>
        <sz val="14"/>
        <color theme="1"/>
        <rFont val="Times New Roman"/>
        <family val="1"/>
      </rPr>
      <t>: indicates the percentage of repetition in the design of a component, which affects the amount of work required to develop the new part. Range: 0-99%.</t>
    </r>
  </si>
  <si>
    <t>MANUFACTURING COMPLEXITY</t>
  </si>
  <si>
    <r>
      <rPr>
        <b/>
        <sz val="14"/>
        <color theme="1"/>
        <rFont val="Times New Roman"/>
        <family val="1"/>
      </rPr>
      <t>Manufacturing Complexity</t>
    </r>
    <r>
      <rPr>
        <sz val="14"/>
        <color theme="1"/>
        <rFont val="Times New Roman"/>
        <family val="1"/>
      </rPr>
      <t>: measures component technology and manufacturability (composition, packing density, testing and reliability requirements). Expressed according to the reference ATR 42: enter 1 for the same complexity, or scale percentagewise up or down.</t>
    </r>
  </si>
  <si>
    <r>
      <rPr>
        <b/>
        <sz val="14"/>
        <color theme="1"/>
        <rFont val="Times New Roman"/>
        <family val="1"/>
      </rPr>
      <t>% Share</t>
    </r>
    <r>
      <rPr>
        <sz val="14"/>
        <color theme="1"/>
        <rFont val="Times New Roman"/>
        <family val="1"/>
      </rPr>
      <t xml:space="preserve">: allows to estimate the cost of development in case the project is shared among several companies. Enter 100% if the component is totally developed in-house, or the percentage of the company's responsibility in case of sharing. </t>
    </r>
  </si>
  <si>
    <r>
      <t xml:space="preserve">Specific parameters are provided for software:
- </t>
    </r>
    <r>
      <rPr>
        <b/>
        <sz val="14"/>
        <color theme="1"/>
        <rFont val="Times New Roman"/>
        <family val="1"/>
      </rPr>
      <t>% Design Repeat</t>
    </r>
    <r>
      <rPr>
        <sz val="14"/>
        <color theme="1"/>
        <rFont val="Times New Roman"/>
        <family val="1"/>
      </rPr>
      <t xml:space="preserve">: indicates the percentage of lines of code that are repeated identically or with minor changes within the software. Range: 0-99%;
- </t>
    </r>
    <r>
      <rPr>
        <b/>
        <sz val="14"/>
        <color theme="1"/>
        <rFont val="Times New Roman"/>
        <family val="1"/>
      </rPr>
      <t>Development Team Complexity</t>
    </r>
    <r>
      <rPr>
        <sz val="14"/>
        <color theme="1"/>
        <rFont val="Times New Roman"/>
        <family val="1"/>
      </rPr>
      <t xml:space="preserve">: represents the knowledge, skill, experience and continuity of programmers, affecting their productivity. Range: 1-5;
- </t>
    </r>
    <r>
      <rPr>
        <b/>
        <sz val="14"/>
        <color theme="1"/>
        <rFont val="Times New Roman"/>
        <family val="1"/>
      </rPr>
      <t>Functional Complexity</t>
    </r>
    <r>
      <rPr>
        <sz val="14"/>
        <color theme="1"/>
        <rFont val="Times New Roman"/>
        <family val="1"/>
      </rPr>
      <t xml:space="preserve">: describes the effect of software functional requirements on code complexity. As for Maufacturing Complexity, 1 expresses the same complexity as the reference aircraft, which can be scaled percentually up or down;
- </t>
    </r>
    <r>
      <rPr>
        <b/>
        <sz val="14"/>
        <color theme="1"/>
        <rFont val="Times New Roman"/>
        <family val="1"/>
      </rPr>
      <t>% Share</t>
    </r>
    <r>
      <rPr>
        <sz val="14"/>
        <color theme="1"/>
        <rFont val="Times New Roman"/>
        <family val="1"/>
      </rPr>
      <t>: as above, in case of software developed by multiple companies.</t>
    </r>
  </si>
  <si>
    <t>The user must fill in the rows for all the components included in the design of the aircraft to be estimated. The value assigned to the corresponding parameter should be reported in each cell.</t>
  </si>
  <si>
    <r>
      <rPr>
        <b/>
        <sz val="14"/>
        <color theme="1"/>
        <rFont val="Times New Roman"/>
        <family val="1"/>
      </rPr>
      <t>System Complexity</t>
    </r>
    <r>
      <rPr>
        <sz val="14"/>
        <color theme="1"/>
        <rFont val="Times New Roman"/>
        <family val="1"/>
      </rPr>
      <t>: factor indicates the level of effort required to understand, design, and integrate the various components to create a system. Range: 15-65.</t>
    </r>
  </si>
  <si>
    <t>Projected purchase price for the aircraft. Leave blank to estimate from RDTE &amp; PROD costs</t>
  </si>
  <si>
    <t>Maximum aircraft capacity</t>
  </si>
  <si>
    <t>Flight Hours per flight (takeoff to landing)</t>
  </si>
  <si>
    <t>Block Hours per flight (including taxi)</t>
  </si>
  <si>
    <t>Reference number of Nautical Miles (NM) per flight</t>
  </si>
  <si>
    <t>Number of flights per year and per aircraft</t>
  </si>
  <si>
    <t>Resideual value at the end of operational life. Percentage on acquisition cost (e.g. 1%)</t>
  </si>
  <si>
    <t>Percentage of Engine Spares cost referred to the acquisition cost of the engines (e.g. 2%)</t>
  </si>
  <si>
    <t>Percentage of Airframe Spares cost referred to the acquisition cost of one aircraft, engines excluded (e.g. 5%)</t>
  </si>
  <si>
    <t>Depreciation period</t>
  </si>
  <si>
    <t>Interest period</t>
  </si>
  <si>
    <t>Cost of 1 pilot per BH</t>
  </si>
  <si>
    <t>Cost of 1 cabin attendant per BH</t>
  </si>
  <si>
    <t>-</t>
  </si>
  <si>
    <t>Number of pilots, generally 2</t>
  </si>
  <si>
    <t>Number of flight attendants, generally 1 each 50 passengers or fraction</t>
  </si>
  <si>
    <t>Market price for fuel</t>
  </si>
  <si>
    <t>Noise level recorded during takeoff at 450 m from the runway axis</t>
  </si>
  <si>
    <t>Noise level recorded on the approach path at 2 km from the runway</t>
  </si>
  <si>
    <t>Noise level recorded on the takeoff path at 6.5 km from the brake release point</t>
  </si>
  <si>
    <t>Noise level allowed by the airport of departure</t>
  </si>
  <si>
    <t>Noise level allowed by the airport of arrival</t>
  </si>
  <si>
    <t>Engine SFC</t>
  </si>
  <si>
    <t>US$/dB</t>
  </si>
  <si>
    <t>Percentage of flights that are delayed during the year (e.g. 12%)</t>
  </si>
  <si>
    <t>Average duration of delays</t>
  </si>
  <si>
    <t>Percentage of flights that are canceled in a year (e.g. 1%)</t>
  </si>
  <si>
    <t>US$/nm/lb</t>
  </si>
  <si>
    <r>
      <t>NO</t>
    </r>
    <r>
      <rPr>
        <vertAlign val="subscript"/>
        <sz val="12"/>
        <color theme="1"/>
        <rFont val="Times New Roman"/>
        <family val="1"/>
      </rPr>
      <t>X</t>
    </r>
    <r>
      <rPr>
        <sz val="12"/>
        <color theme="1"/>
        <rFont val="Times New Roman"/>
        <family val="1"/>
      </rPr>
      <t xml:space="preserve"> Emissions</t>
    </r>
  </si>
  <si>
    <r>
      <t>NO</t>
    </r>
    <r>
      <rPr>
        <vertAlign val="subscript"/>
        <sz val="12"/>
        <color theme="1"/>
        <rFont val="Times New Roman"/>
        <family val="1"/>
      </rPr>
      <t>X</t>
    </r>
    <r>
      <rPr>
        <sz val="12"/>
        <color theme="1"/>
        <rFont val="Times New Roman"/>
        <family val="1"/>
      </rPr>
      <t xml:space="preserve"> Emissions within airport area</t>
    </r>
  </si>
  <si>
    <r>
      <t>CO</t>
    </r>
    <r>
      <rPr>
        <vertAlign val="subscript"/>
        <sz val="12"/>
        <color theme="1"/>
        <rFont val="Times New Roman"/>
        <family val="1"/>
      </rPr>
      <t>2</t>
    </r>
    <r>
      <rPr>
        <sz val="12"/>
        <color theme="1"/>
        <rFont val="Times New Roman"/>
        <family val="1"/>
      </rPr>
      <t xml:space="preserve"> Cost per tonn.</t>
    </r>
  </si>
  <si>
    <r>
      <t>Cost for CO</t>
    </r>
    <r>
      <rPr>
        <vertAlign val="subscript"/>
        <sz val="12"/>
        <rFont val="Times New Roman"/>
        <family val="1"/>
      </rPr>
      <t>2</t>
    </r>
    <r>
      <rPr>
        <sz val="12"/>
        <rFont val="Times New Roman"/>
        <family val="1"/>
      </rPr>
      <t xml:space="preserve"> emission certificates per ton</t>
    </r>
  </si>
  <si>
    <r>
      <t>Free CO</t>
    </r>
    <r>
      <rPr>
        <vertAlign val="subscript"/>
        <sz val="12"/>
        <color theme="1"/>
        <rFont val="Times New Roman"/>
        <family val="1"/>
      </rPr>
      <t>2</t>
    </r>
    <r>
      <rPr>
        <sz val="12"/>
        <color theme="1"/>
        <rFont val="Times New Roman"/>
        <family val="1"/>
      </rPr>
      <t xml:space="preserve"> %</t>
    </r>
  </si>
  <si>
    <r>
      <t>Fraction of CO</t>
    </r>
    <r>
      <rPr>
        <vertAlign val="subscript"/>
        <sz val="12"/>
        <color theme="1"/>
        <rFont val="Times New Roman"/>
        <family val="1"/>
      </rPr>
      <t>2</t>
    </r>
    <r>
      <rPr>
        <sz val="12"/>
        <color theme="1"/>
        <rFont val="Times New Roman"/>
        <family val="1"/>
      </rPr>
      <t xml:space="preserve"> emissions free of charge in percentage (e.g. 40%)</t>
    </r>
  </si>
  <si>
    <t>Coeffnavigation</t>
  </si>
  <si>
    <t xml:space="preserve">Klanding  </t>
  </si>
  <si>
    <t>Maintenance cost as a percentage on acquisition cost (eg. 30%)</t>
  </si>
  <si>
    <t>Maintenance cost as a percentage on acquisition cost (eg. 20%)</t>
  </si>
  <si>
    <t>Maintenance cost as a percentage on acquisition cost (eg. 5%)</t>
  </si>
  <si>
    <t>MASS BREAKDOWN</t>
  </si>
  <si>
    <t>MASS PERCENTAGES</t>
  </si>
  <si>
    <t>COMPONENT PARAMETERS</t>
  </si>
  <si>
    <t>ASSEMBLY PARAMETERS</t>
  </si>
  <si>
    <r>
      <t>The</t>
    </r>
    <r>
      <rPr>
        <b/>
        <sz val="14"/>
        <color theme="1"/>
        <rFont val="Times New Roman"/>
        <family val="1"/>
      </rPr>
      <t xml:space="preserve"> Learning Curve</t>
    </r>
    <r>
      <rPr>
        <sz val="14"/>
        <color theme="1"/>
        <rFont val="Times New Roman"/>
        <family val="1"/>
      </rPr>
      <t xml:space="preserve"> expresses the rate at which production costs decrease due to improved efficiency and worker experience, better resource management, process optimization, and raw material discounting. The improvement associated with the Learning Curve can be evaluated with a mathematical relationship, assuming that as the quantities produced are doubled, the associated efforts and costs are reduced by a fixed percentage.
The user must enter in column E the specific reduction percentage for each component included in the aircraft design.</t>
    </r>
  </si>
  <si>
    <t>RDTE Costs Estimation</t>
  </si>
  <si>
    <t>PROD Costs Estimation</t>
  </si>
  <si>
    <t>[US$/Year]</t>
  </si>
  <si>
    <t>Average [$/Unit]</t>
  </si>
  <si>
    <t>Total [$]</t>
  </si>
  <si>
    <t>[US$/YEAR]</t>
  </si>
  <si>
    <t>[US$/TRIP]</t>
  </si>
  <si>
    <t>[US$/SEAT]</t>
  </si>
  <si>
    <t>[US$/NM/SEAT]</t>
  </si>
  <si>
    <t>Noise energy unit as defined in Recommendation ECAC/24-1. (EU 1 - 5 $/n.u. , USA-South America-ASIA 0 $/n.u. )</t>
  </si>
  <si>
    <t>Market price for Electric Energy. Typical values (Dec '22): 0.125 $/kWh in the US and 0.220 $/kWh in Europe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</si>
</sst>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 #,##0_-;\-* #,##0_-;_-* &quot;-&quot;??_-;_-@_-"/>
    <numFmt numFmtId="165" formatCode="0.000"/>
  </numFmts>
  <fonts count="19" x14ac:knownFonts="1">
    <font>
      <sz val="11"/>
      <color theme="1"/>
      <name val="Calibri"/>
      <family val="2"/>
      <scheme val="minor"/>
    </font>
    <font>
      <sz val="11"/>
      <color theme="1"/>
      <name val="Calibri"/>
      <family val="2"/>
      <scheme val="minor"/>
    </font>
    <font>
      <b/>
      <sz val="16"/>
      <color theme="1"/>
      <name val="Times New Roman"/>
      <family val="1"/>
    </font>
    <font>
      <b/>
      <sz val="12"/>
      <color theme="1"/>
      <name val="Times New Roman"/>
      <family val="1"/>
    </font>
    <font>
      <sz val="12"/>
      <color theme="1"/>
      <name val="Times New Roman"/>
      <family val="1"/>
    </font>
    <font>
      <b/>
      <sz val="12"/>
      <name val="Times New Roman"/>
      <family val="1"/>
    </font>
    <font>
      <sz val="12"/>
      <name val="Times New Roman"/>
      <family val="1"/>
    </font>
    <font>
      <sz val="11"/>
      <color theme="1"/>
      <name val="Times New Roman"/>
      <family val="1"/>
    </font>
    <font>
      <b/>
      <sz val="14"/>
      <color theme="1"/>
      <name val="Times New Roman"/>
      <family val="1"/>
    </font>
    <font>
      <b/>
      <sz val="11"/>
      <color theme="1"/>
      <name val="Times New Roman"/>
      <family val="1"/>
    </font>
    <font>
      <b/>
      <sz val="12"/>
      <color rgb="FFFF0000"/>
      <name val="Times New Roman"/>
      <family val="1"/>
    </font>
    <font>
      <sz val="14"/>
      <color theme="1"/>
      <name val="Times New Roman"/>
      <family val="1"/>
    </font>
    <font>
      <vertAlign val="subscript"/>
      <sz val="12"/>
      <color theme="1"/>
      <name val="Times New Roman"/>
      <family val="1"/>
    </font>
    <font>
      <vertAlign val="subscript"/>
      <sz val="12"/>
      <name val="Times New Roman"/>
      <family val="1"/>
    </font>
    <font>
      <b/>
      <sz val="8"/>
      <color theme="1"/>
      <name val="Times New Roman"/>
      <family val="1"/>
    </font>
    <font>
      <b/>
      <sz val="20"/>
      <color theme="1"/>
      <name val="Times New Roman"/>
      <family val="1"/>
    </font>
    <font>
      <i/>
      <sz val="12"/>
      <name val="Times New Roman"/>
      <family val="1"/>
    </font>
    <font>
      <sz val="12"/>
      <color rgb="FFFF0000"/>
      <name val="Times New Roman"/>
      <family val="1"/>
    </font>
    <font>
      <b/>
      <i/>
      <sz val="12"/>
      <name val="Times New Roman"/>
      <family val="1"/>
    </font>
  </fonts>
  <fills count="13">
    <fill>
      <patternFill patternType="none"/>
    </fill>
    <fill>
      <patternFill patternType="gray125"/>
    </fill>
    <fill>
      <patternFill patternType="solid">
        <fgColor theme="9" tint="0.39997558519241921"/>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4.9989318521683403E-2"/>
        <bgColor indexed="64"/>
      </patternFill>
    </fill>
    <fill>
      <patternFill patternType="solid">
        <fgColor theme="6" tint="0.59999389629810485"/>
        <bgColor indexed="64"/>
      </patternFill>
    </fill>
    <fill>
      <patternFill patternType="solid">
        <fgColor rgb="FFEE8640"/>
        <bgColor indexed="64"/>
      </patternFill>
    </fill>
    <fill>
      <patternFill patternType="solid">
        <fgColor theme="8" tint="0.39997558519241921"/>
        <bgColor indexed="64"/>
      </patternFill>
    </fill>
    <fill>
      <patternFill patternType="solid">
        <fgColor theme="8" tint="0.59999389629810485"/>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9" tint="0.59999389629810485"/>
        <bgColor rgb="FF000000"/>
      </patternFill>
    </fill>
  </fills>
  <borders count="64">
    <border>
      <left/>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style="medium">
        <color indexed="64"/>
      </right>
      <top/>
      <bottom style="thin">
        <color indexed="64"/>
      </bottom>
      <diagonal/>
    </border>
    <border>
      <left/>
      <right/>
      <top style="medium">
        <color indexed="64"/>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style="thin">
        <color indexed="64"/>
      </top>
      <bottom/>
      <diagonal/>
    </border>
    <border>
      <left/>
      <right style="medium">
        <color indexed="64"/>
      </right>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medium">
        <color indexed="64"/>
      </bottom>
      <diagonal/>
    </border>
    <border>
      <left/>
      <right/>
      <top/>
      <bottom style="medium">
        <color indexed="64"/>
      </bottom>
      <diagonal/>
    </border>
    <border>
      <left style="medium">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double">
        <color indexed="64"/>
      </top>
      <bottom/>
      <diagonal/>
    </border>
    <border>
      <left style="medium">
        <color indexed="64"/>
      </left>
      <right style="medium">
        <color indexed="64"/>
      </right>
      <top style="double">
        <color indexed="64"/>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medium">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436">
    <xf numFmtId="0" fontId="0" fillId="0" borderId="0" xfId="0"/>
    <xf numFmtId="0" fontId="2" fillId="0" borderId="0" xfId="0" applyFont="1" applyAlignment="1">
      <alignment vertical="center"/>
    </xf>
    <xf numFmtId="0" fontId="4" fillId="0" borderId="0" xfId="0" applyFont="1"/>
    <xf numFmtId="0" fontId="4" fillId="0" borderId="0" xfId="0" applyFont="1" applyAlignment="1">
      <alignment horizontal="center"/>
    </xf>
    <xf numFmtId="0" fontId="4" fillId="0" borderId="9" xfId="0" applyFont="1" applyBorder="1"/>
    <xf numFmtId="0" fontId="4" fillId="0" borderId="13" xfId="0" applyFont="1" applyBorder="1" applyAlignment="1">
      <alignment horizontal="center"/>
    </xf>
    <xf numFmtId="0" fontId="4" fillId="0" borderId="3" xfId="0" applyFont="1" applyBorder="1"/>
    <xf numFmtId="0" fontId="4" fillId="0" borderId="26" xfId="0" applyFont="1" applyBorder="1" applyAlignment="1">
      <alignment horizontal="center"/>
    </xf>
    <xf numFmtId="0" fontId="4" fillId="0" borderId="10" xfId="0" applyFont="1" applyBorder="1"/>
    <xf numFmtId="0" fontId="4" fillId="0" borderId="15" xfId="0" applyFont="1" applyBorder="1" applyAlignment="1">
      <alignment horizontal="center"/>
    </xf>
    <xf numFmtId="0" fontId="4" fillId="0" borderId="4" xfId="0" applyFont="1" applyBorder="1"/>
    <xf numFmtId="0" fontId="4" fillId="0" borderId="3" xfId="0" applyFont="1" applyBorder="1" applyAlignment="1">
      <alignment horizontal="center"/>
    </xf>
    <xf numFmtId="0" fontId="4" fillId="0" borderId="11" xfId="0" applyFont="1" applyBorder="1"/>
    <xf numFmtId="0" fontId="4" fillId="0" borderId="9" xfId="0" applyFont="1" applyBorder="1" applyAlignment="1">
      <alignment horizontal="center"/>
    </xf>
    <xf numFmtId="0" fontId="4" fillId="0" borderId="8" xfId="0" applyFont="1" applyBorder="1"/>
    <xf numFmtId="0" fontId="4" fillId="0" borderId="7" xfId="0" applyFont="1" applyBorder="1" applyAlignment="1">
      <alignment horizontal="center"/>
    </xf>
    <xf numFmtId="10" fontId="4" fillId="0" borderId="3" xfId="0" applyNumberFormat="1" applyFont="1" applyBorder="1" applyAlignment="1">
      <alignment horizontal="center"/>
    </xf>
    <xf numFmtId="0" fontId="4" fillId="0" borderId="12" xfId="0" applyFont="1" applyBorder="1"/>
    <xf numFmtId="0" fontId="4" fillId="0" borderId="10" xfId="0" applyFont="1" applyBorder="1" applyAlignment="1">
      <alignment horizontal="center"/>
    </xf>
    <xf numFmtId="0" fontId="4" fillId="0" borderId="19" xfId="0" applyFont="1" applyBorder="1"/>
    <xf numFmtId="0" fontId="4" fillId="0" borderId="1" xfId="0" applyFont="1" applyBorder="1" applyAlignment="1">
      <alignment horizontal="center"/>
    </xf>
    <xf numFmtId="0" fontId="4" fillId="0" borderId="20" xfId="0" applyFont="1" applyBorder="1"/>
    <xf numFmtId="0" fontId="4" fillId="0" borderId="5" xfId="0" applyFont="1" applyBorder="1" applyAlignment="1">
      <alignment horizontal="center"/>
    </xf>
    <xf numFmtId="0" fontId="4" fillId="0" borderId="27" xfId="0" applyFont="1" applyBorder="1"/>
    <xf numFmtId="0" fontId="4" fillId="0" borderId="2" xfId="0" applyFont="1" applyBorder="1" applyAlignment="1">
      <alignment horizontal="center"/>
    </xf>
    <xf numFmtId="43" fontId="4" fillId="0" borderId="0" xfId="1" applyFont="1" applyAlignment="1">
      <alignment horizontal="center"/>
    </xf>
    <xf numFmtId="164" fontId="4" fillId="0" borderId="0" xfId="1" applyNumberFormat="1" applyFont="1" applyAlignment="1">
      <alignment horizontal="center"/>
    </xf>
    <xf numFmtId="0" fontId="4" fillId="0" borderId="26" xfId="0" applyFont="1" applyBorder="1"/>
    <xf numFmtId="0" fontId="6" fillId="0" borderId="1" xfId="0" applyFont="1" applyBorder="1" applyAlignment="1">
      <alignment horizontal="center"/>
    </xf>
    <xf numFmtId="1" fontId="6" fillId="0" borderId="1" xfId="0" applyNumberFormat="1" applyFont="1" applyBorder="1" applyAlignment="1">
      <alignment horizontal="left"/>
    </xf>
    <xf numFmtId="43" fontId="6" fillId="0" borderId="1" xfId="1" applyFont="1" applyBorder="1" applyAlignment="1">
      <alignment horizontal="center"/>
    </xf>
    <xf numFmtId="164" fontId="6" fillId="0" borderId="1" xfId="1" applyNumberFormat="1" applyFont="1" applyBorder="1" applyAlignment="1">
      <alignment horizontal="center"/>
    </xf>
    <xf numFmtId="0" fontId="6" fillId="0" borderId="5" xfId="0" applyFont="1" applyBorder="1" applyAlignment="1">
      <alignment horizontal="center"/>
    </xf>
    <xf numFmtId="1" fontId="6" fillId="0" borderId="5" xfId="0" applyNumberFormat="1" applyFont="1" applyBorder="1" applyAlignment="1">
      <alignment horizontal="left"/>
    </xf>
    <xf numFmtId="43" fontId="6" fillId="0" borderId="5" xfId="1" applyFont="1" applyBorder="1" applyAlignment="1">
      <alignment horizontal="center"/>
    </xf>
    <xf numFmtId="164" fontId="6" fillId="0" borderId="5" xfId="1" applyNumberFormat="1" applyFont="1" applyBorder="1" applyAlignment="1">
      <alignment horizontal="center"/>
    </xf>
    <xf numFmtId="0" fontId="6" fillId="0" borderId="2" xfId="0" applyFont="1" applyBorder="1" applyAlignment="1">
      <alignment horizontal="center"/>
    </xf>
    <xf numFmtId="1" fontId="6" fillId="0" borderId="6" xfId="0" applyNumberFormat="1" applyFont="1" applyBorder="1" applyAlignment="1">
      <alignment horizontal="left"/>
    </xf>
    <xf numFmtId="43" fontId="6" fillId="0" borderId="6" xfId="1" applyFont="1" applyBorder="1" applyAlignment="1">
      <alignment horizontal="center"/>
    </xf>
    <xf numFmtId="164" fontId="6" fillId="0" borderId="6" xfId="1" applyNumberFormat="1" applyFont="1" applyBorder="1" applyAlignment="1">
      <alignment horizontal="center"/>
    </xf>
    <xf numFmtId="1" fontId="6" fillId="0" borderId="2" xfId="0" applyNumberFormat="1" applyFont="1" applyBorder="1" applyAlignment="1">
      <alignment horizontal="left"/>
    </xf>
    <xf numFmtId="43" fontId="6" fillId="0" borderId="2" xfId="1" applyFont="1" applyBorder="1" applyAlignment="1">
      <alignment horizontal="center"/>
    </xf>
    <xf numFmtId="164" fontId="6" fillId="0" borderId="2" xfId="1" applyNumberFormat="1" applyFont="1" applyBorder="1" applyAlignment="1">
      <alignment horizontal="center"/>
    </xf>
    <xf numFmtId="0" fontId="6" fillId="0" borderId="1" xfId="0" applyFont="1" applyBorder="1"/>
    <xf numFmtId="0" fontId="6" fillId="0" borderId="2" xfId="0" applyFont="1" applyBorder="1"/>
    <xf numFmtId="0" fontId="6" fillId="0" borderId="5" xfId="0" applyFont="1" applyBorder="1"/>
    <xf numFmtId="0" fontId="3" fillId="3" borderId="11" xfId="0" applyFont="1" applyFill="1" applyBorder="1" applyAlignment="1">
      <alignment horizontal="center" vertical="center"/>
    </xf>
    <xf numFmtId="0" fontId="6" fillId="0" borderId="9" xfId="0" applyFont="1" applyBorder="1" applyAlignment="1">
      <alignment horizontal="center"/>
    </xf>
    <xf numFmtId="0" fontId="6" fillId="0" borderId="9" xfId="0" applyFont="1" applyBorder="1"/>
    <xf numFmtId="43" fontId="6" fillId="0" borderId="9" xfId="1" applyFont="1" applyBorder="1" applyAlignment="1">
      <alignment horizontal="center"/>
    </xf>
    <xf numFmtId="164" fontId="6" fillId="0" borderId="9" xfId="1" applyNumberFormat="1" applyFont="1" applyBorder="1" applyAlignment="1">
      <alignment horizontal="center"/>
    </xf>
    <xf numFmtId="0" fontId="6" fillId="0" borderId="16" xfId="0" applyFont="1" applyBorder="1" applyAlignment="1">
      <alignment horizontal="center"/>
    </xf>
    <xf numFmtId="0" fontId="6" fillId="0" borderId="16" xfId="0" applyFont="1" applyBorder="1"/>
    <xf numFmtId="43" fontId="6" fillId="0" borderId="16" xfId="1" applyFont="1" applyBorder="1" applyAlignment="1">
      <alignment horizontal="center"/>
    </xf>
    <xf numFmtId="164" fontId="6" fillId="0" borderId="16" xfId="1" applyNumberFormat="1" applyFont="1" applyBorder="1" applyAlignment="1">
      <alignment horizontal="center"/>
    </xf>
    <xf numFmtId="0" fontId="6" fillId="0" borderId="6" xfId="0" applyFont="1" applyBorder="1" applyAlignment="1">
      <alignment horizontal="center"/>
    </xf>
    <xf numFmtId="0" fontId="6" fillId="0" borderId="6" xfId="0" applyFont="1" applyBorder="1"/>
    <xf numFmtId="0" fontId="3" fillId="3" borderId="4" xfId="0" applyFont="1" applyFill="1" applyBorder="1" applyAlignment="1">
      <alignment horizontal="center" vertical="center"/>
    </xf>
    <xf numFmtId="0" fontId="6" fillId="0" borderId="3" xfId="0" applyFont="1" applyBorder="1" applyAlignment="1">
      <alignment horizontal="center"/>
    </xf>
    <xf numFmtId="0" fontId="6" fillId="0" borderId="3" xfId="0" applyFont="1" applyBorder="1"/>
    <xf numFmtId="43" fontId="6" fillId="0" borderId="3" xfId="1" applyFont="1" applyBorder="1" applyAlignment="1">
      <alignment horizontal="center"/>
    </xf>
    <xf numFmtId="164" fontId="6" fillId="0" borderId="3" xfId="1" applyNumberFormat="1" applyFont="1" applyBorder="1" applyAlignment="1">
      <alignment horizontal="center"/>
    </xf>
    <xf numFmtId="0" fontId="3" fillId="3" borderId="0" xfId="0" applyFont="1" applyFill="1" applyAlignment="1">
      <alignment horizontal="center" vertical="center"/>
    </xf>
    <xf numFmtId="0" fontId="6" fillId="0" borderId="7" xfId="0" applyFont="1" applyBorder="1" applyAlignment="1">
      <alignment horizontal="center"/>
    </xf>
    <xf numFmtId="0" fontId="6" fillId="0" borderId="7" xfId="0" applyFont="1" applyBorder="1"/>
    <xf numFmtId="43" fontId="6" fillId="0" borderId="7" xfId="1" applyFont="1" applyBorder="1" applyAlignment="1">
      <alignment horizontal="center"/>
    </xf>
    <xf numFmtId="164" fontId="6" fillId="0" borderId="7" xfId="1" applyNumberFormat="1" applyFont="1" applyBorder="1" applyAlignment="1">
      <alignment horizontal="center"/>
    </xf>
    <xf numFmtId="0" fontId="4" fillId="0" borderId="16" xfId="0" applyFont="1" applyBorder="1" applyAlignment="1">
      <alignment horizontal="center"/>
    </xf>
    <xf numFmtId="0" fontId="4" fillId="0" borderId="6" xfId="0" applyFont="1" applyBorder="1" applyAlignment="1">
      <alignment horizontal="center"/>
    </xf>
    <xf numFmtId="0" fontId="5" fillId="3" borderId="3" xfId="0" applyFont="1" applyFill="1" applyBorder="1" applyAlignment="1">
      <alignment horizontal="center"/>
    </xf>
    <xf numFmtId="0" fontId="5" fillId="3" borderId="7" xfId="0" applyFont="1" applyFill="1" applyBorder="1" applyAlignment="1">
      <alignment horizontal="center"/>
    </xf>
    <xf numFmtId="1" fontId="6" fillId="0" borderId="7" xfId="0" applyNumberFormat="1" applyFont="1" applyBorder="1" applyAlignment="1">
      <alignment horizontal="center"/>
    </xf>
    <xf numFmtId="1" fontId="6" fillId="0" borderId="3" xfId="0" applyNumberFormat="1" applyFont="1" applyBorder="1" applyAlignment="1">
      <alignment horizontal="center"/>
    </xf>
    <xf numFmtId="0" fontId="5" fillId="3" borderId="10" xfId="0" applyFont="1" applyFill="1" applyBorder="1" applyAlignment="1">
      <alignment horizontal="center"/>
    </xf>
    <xf numFmtId="1" fontId="6" fillId="0" borderId="10" xfId="0" applyNumberFormat="1" applyFont="1" applyBorder="1" applyAlignment="1">
      <alignment horizontal="center"/>
    </xf>
    <xf numFmtId="0" fontId="6" fillId="0" borderId="10" xfId="0" applyFont="1" applyBorder="1"/>
    <xf numFmtId="43" fontId="6" fillId="0" borderId="10" xfId="1" applyFont="1" applyBorder="1" applyAlignment="1">
      <alignment horizontal="center"/>
    </xf>
    <xf numFmtId="164" fontId="6" fillId="0" borderId="10" xfId="1" applyNumberFormat="1" applyFont="1" applyBorder="1" applyAlignment="1">
      <alignment horizontal="center"/>
    </xf>
    <xf numFmtId="10" fontId="4" fillId="0" borderId="0" xfId="0" applyNumberFormat="1" applyFont="1" applyAlignment="1">
      <alignment horizontal="center"/>
    </xf>
    <xf numFmtId="10" fontId="4" fillId="0" borderId="0" xfId="0" applyNumberFormat="1" applyFont="1"/>
    <xf numFmtId="10" fontId="6" fillId="0" borderId="1" xfId="0" applyNumberFormat="1" applyFont="1" applyBorder="1" applyAlignment="1">
      <alignment horizontal="center"/>
    </xf>
    <xf numFmtId="10" fontId="6" fillId="0" borderId="1" xfId="1" applyNumberFormat="1" applyFont="1" applyBorder="1" applyAlignment="1">
      <alignment horizontal="center"/>
    </xf>
    <xf numFmtId="10" fontId="6" fillId="0" borderId="2" xfId="0" applyNumberFormat="1" applyFont="1" applyBorder="1" applyAlignment="1">
      <alignment horizontal="center"/>
    </xf>
    <xf numFmtId="10" fontId="6" fillId="0" borderId="2" xfId="1" applyNumberFormat="1" applyFont="1" applyBorder="1" applyAlignment="1">
      <alignment horizontal="center"/>
    </xf>
    <xf numFmtId="10" fontId="6" fillId="0" borderId="16" xfId="0" applyNumberFormat="1" applyFont="1" applyBorder="1" applyAlignment="1">
      <alignment horizontal="center"/>
    </xf>
    <xf numFmtId="10" fontId="6" fillId="0" borderId="6" xfId="0" applyNumberFormat="1" applyFont="1" applyBorder="1" applyAlignment="1">
      <alignment horizontal="center"/>
    </xf>
    <xf numFmtId="10" fontId="6" fillId="0" borderId="5" xfId="0" applyNumberFormat="1" applyFont="1" applyBorder="1" applyAlignment="1">
      <alignment horizontal="center"/>
    </xf>
    <xf numFmtId="10" fontId="6" fillId="0" borderId="5" xfId="1" applyNumberFormat="1" applyFont="1" applyBorder="1" applyAlignment="1">
      <alignment horizontal="center"/>
    </xf>
    <xf numFmtId="10" fontId="6" fillId="0" borderId="16" xfId="1" applyNumberFormat="1" applyFont="1" applyBorder="1" applyAlignment="1">
      <alignment horizontal="center"/>
    </xf>
    <xf numFmtId="10" fontId="6" fillId="0" borderId="6" xfId="1" applyNumberFormat="1" applyFont="1" applyBorder="1" applyAlignment="1">
      <alignment horizontal="center"/>
    </xf>
    <xf numFmtId="10" fontId="6" fillId="0" borderId="3" xfId="0" applyNumberFormat="1" applyFont="1" applyBorder="1" applyAlignment="1">
      <alignment horizontal="center"/>
    </xf>
    <xf numFmtId="10" fontId="6" fillId="0" borderId="3" xfId="1" applyNumberFormat="1" applyFont="1" applyBorder="1" applyAlignment="1">
      <alignment horizontal="center"/>
    </xf>
    <xf numFmtId="10" fontId="6" fillId="0" borderId="7" xfId="0" applyNumberFormat="1" applyFont="1" applyBorder="1" applyAlignment="1">
      <alignment horizontal="center"/>
    </xf>
    <xf numFmtId="10" fontId="6" fillId="0" borderId="7" xfId="1" applyNumberFormat="1" applyFont="1" applyBorder="1" applyAlignment="1">
      <alignment horizontal="center"/>
    </xf>
    <xf numFmtId="10" fontId="6" fillId="0" borderId="10" xfId="0" applyNumberFormat="1" applyFont="1" applyBorder="1" applyAlignment="1">
      <alignment horizontal="center"/>
    </xf>
    <xf numFmtId="10" fontId="6" fillId="0" borderId="10" xfId="1" applyNumberFormat="1" applyFont="1" applyBorder="1" applyAlignment="1">
      <alignment horizontal="center"/>
    </xf>
    <xf numFmtId="0" fontId="7" fillId="0" borderId="0" xfId="0" applyFont="1"/>
    <xf numFmtId="0" fontId="6" fillId="0" borderId="19" xfId="0" applyFont="1" applyBorder="1"/>
    <xf numFmtId="0" fontId="6" fillId="0" borderId="27" xfId="0" applyFont="1" applyBorder="1"/>
    <xf numFmtId="2" fontId="6" fillId="0" borderId="1" xfId="1" applyNumberFormat="1" applyFont="1" applyBorder="1" applyAlignment="1">
      <alignment horizontal="center"/>
    </xf>
    <xf numFmtId="9" fontId="6" fillId="0" borderId="1" xfId="1" applyNumberFormat="1" applyFont="1" applyBorder="1" applyAlignment="1">
      <alignment horizontal="center"/>
    </xf>
    <xf numFmtId="2" fontId="6" fillId="0" borderId="5" xfId="1" applyNumberFormat="1" applyFont="1" applyBorder="1" applyAlignment="1">
      <alignment horizontal="center"/>
    </xf>
    <xf numFmtId="9" fontId="6" fillId="0" borderId="5" xfId="1" applyNumberFormat="1" applyFont="1" applyBorder="1" applyAlignment="1">
      <alignment horizontal="center"/>
    </xf>
    <xf numFmtId="2" fontId="6" fillId="0" borderId="6" xfId="1" applyNumberFormat="1" applyFont="1" applyBorder="1" applyAlignment="1">
      <alignment horizontal="center"/>
    </xf>
    <xf numFmtId="9" fontId="6" fillId="0" borderId="6" xfId="1" applyNumberFormat="1" applyFont="1" applyBorder="1" applyAlignment="1">
      <alignment horizontal="center"/>
    </xf>
    <xf numFmtId="2" fontId="6" fillId="0" borderId="2" xfId="1" applyNumberFormat="1" applyFont="1" applyBorder="1" applyAlignment="1">
      <alignment horizontal="center"/>
    </xf>
    <xf numFmtId="9" fontId="6" fillId="0" borderId="2" xfId="1" applyNumberFormat="1" applyFont="1" applyBorder="1" applyAlignment="1">
      <alignment horizontal="center"/>
    </xf>
    <xf numFmtId="2" fontId="6" fillId="0" borderId="9" xfId="1" applyNumberFormat="1" applyFont="1" applyBorder="1" applyAlignment="1">
      <alignment horizontal="center"/>
    </xf>
    <xf numFmtId="9" fontId="6" fillId="0" borderId="9" xfId="1" applyNumberFormat="1" applyFont="1" applyBorder="1" applyAlignment="1">
      <alignment horizontal="center"/>
    </xf>
    <xf numFmtId="10" fontId="6" fillId="0" borderId="9" xfId="1" applyNumberFormat="1" applyFont="1" applyBorder="1" applyAlignment="1">
      <alignment horizontal="center"/>
    </xf>
    <xf numFmtId="2" fontId="6" fillId="0" borderId="16" xfId="1" applyNumberFormat="1" applyFont="1" applyBorder="1" applyAlignment="1">
      <alignment horizontal="center"/>
    </xf>
    <xf numFmtId="9" fontId="6" fillId="0" borderId="16" xfId="1" applyNumberFormat="1" applyFont="1" applyBorder="1" applyAlignment="1">
      <alignment horizontal="center"/>
    </xf>
    <xf numFmtId="2" fontId="6" fillId="0" borderId="3" xfId="1" applyNumberFormat="1" applyFont="1" applyBorder="1" applyAlignment="1">
      <alignment horizontal="center"/>
    </xf>
    <xf numFmtId="9" fontId="6" fillId="0" borderId="3" xfId="1" applyNumberFormat="1" applyFont="1" applyBorder="1" applyAlignment="1">
      <alignment horizontal="center"/>
    </xf>
    <xf numFmtId="2" fontId="6" fillId="0" borderId="7" xfId="1" applyNumberFormat="1" applyFont="1" applyBorder="1" applyAlignment="1">
      <alignment horizontal="center"/>
    </xf>
    <xf numFmtId="9" fontId="6" fillId="0" borderId="7" xfId="1" applyNumberFormat="1" applyFont="1" applyBorder="1" applyAlignment="1">
      <alignment horizontal="center"/>
    </xf>
    <xf numFmtId="2" fontId="6" fillId="0" borderId="10" xfId="1" applyNumberFormat="1" applyFont="1" applyBorder="1" applyAlignment="1">
      <alignment horizontal="center"/>
    </xf>
    <xf numFmtId="9" fontId="6" fillId="0" borderId="10" xfId="1" applyNumberFormat="1" applyFont="1" applyBorder="1" applyAlignment="1">
      <alignment horizontal="center"/>
    </xf>
    <xf numFmtId="0" fontId="3" fillId="0" borderId="4" xfId="0" applyFont="1" applyBorder="1" applyAlignment="1">
      <alignment horizontal="center" vertical="center"/>
    </xf>
    <xf numFmtId="0" fontId="3" fillId="0" borderId="3" xfId="0" applyFont="1" applyBorder="1" applyAlignment="1">
      <alignment horizontal="center" vertical="center"/>
    </xf>
    <xf numFmtId="0" fontId="3" fillId="0" borderId="3" xfId="0" applyFont="1" applyBorder="1" applyAlignment="1">
      <alignment horizontal="center" vertical="center" wrapText="1"/>
    </xf>
    <xf numFmtId="0" fontId="3" fillId="0" borderId="9" xfId="0" applyFont="1" applyBorder="1" applyAlignment="1">
      <alignment horizontal="center" vertical="center" wrapText="1"/>
    </xf>
    <xf numFmtId="43" fontId="4" fillId="0" borderId="1" xfId="1" applyFont="1" applyBorder="1" applyAlignment="1">
      <alignment horizontal="center"/>
    </xf>
    <xf numFmtId="164" fontId="4" fillId="0" borderId="1" xfId="1" applyNumberFormat="1" applyFont="1" applyBorder="1" applyAlignment="1">
      <alignment horizontal="center"/>
    </xf>
    <xf numFmtId="0" fontId="4" fillId="0" borderId="1" xfId="0" applyFont="1" applyBorder="1"/>
    <xf numFmtId="43" fontId="4" fillId="0" borderId="2" xfId="1" applyFont="1" applyBorder="1" applyAlignment="1">
      <alignment horizontal="center"/>
    </xf>
    <xf numFmtId="164" fontId="4" fillId="0" borderId="2" xfId="1" applyNumberFormat="1" applyFont="1" applyBorder="1" applyAlignment="1">
      <alignment horizontal="center"/>
    </xf>
    <xf numFmtId="0" fontId="4" fillId="0" borderId="2" xfId="0" applyFont="1" applyBorder="1"/>
    <xf numFmtId="0" fontId="6" fillId="6" borderId="1" xfId="0" applyFont="1" applyFill="1" applyBorder="1" applyAlignment="1">
      <alignment horizontal="center" vertical="center" wrapText="1"/>
    </xf>
    <xf numFmtId="0" fontId="6" fillId="6" borderId="21" xfId="0" applyFont="1" applyFill="1" applyBorder="1" applyAlignment="1">
      <alignment vertical="center" wrapText="1"/>
    </xf>
    <xf numFmtId="0" fontId="6" fillId="7" borderId="2" xfId="0" applyFont="1" applyFill="1" applyBorder="1" applyAlignment="1">
      <alignment horizontal="center" vertical="center" wrapText="1"/>
    </xf>
    <xf numFmtId="0" fontId="6" fillId="7" borderId="23" xfId="0" applyFont="1" applyFill="1" applyBorder="1" applyAlignment="1">
      <alignment vertical="center" wrapText="1"/>
    </xf>
    <xf numFmtId="0" fontId="6" fillId="7" borderId="16" xfId="0" applyFont="1" applyFill="1" applyBorder="1" applyAlignment="1">
      <alignment horizontal="center" vertical="center" wrapText="1"/>
    </xf>
    <xf numFmtId="0" fontId="6" fillId="7" borderId="25" xfId="0" applyFont="1" applyFill="1" applyBorder="1" applyAlignment="1">
      <alignment vertical="center" wrapText="1"/>
    </xf>
    <xf numFmtId="0" fontId="6" fillId="6" borderId="5" xfId="0" applyFont="1" applyFill="1" applyBorder="1" applyAlignment="1">
      <alignment horizontal="center" vertical="center" wrapText="1"/>
    </xf>
    <xf numFmtId="0" fontId="6" fillId="6" borderId="22" xfId="0" applyFont="1" applyFill="1" applyBorder="1" applyAlignment="1">
      <alignment vertical="center" wrapText="1"/>
    </xf>
    <xf numFmtId="0" fontId="6" fillId="7" borderId="6" xfId="0" applyFont="1" applyFill="1" applyBorder="1" applyAlignment="1">
      <alignment horizontal="center" vertical="center" wrapText="1"/>
    </xf>
    <xf numFmtId="0" fontId="6" fillId="7" borderId="24" xfId="0" applyFont="1" applyFill="1" applyBorder="1" applyAlignment="1">
      <alignment vertical="center" wrapText="1"/>
    </xf>
    <xf numFmtId="0" fontId="4" fillId="8" borderId="10" xfId="0" applyFont="1" applyFill="1" applyBorder="1" applyAlignment="1">
      <alignment horizontal="center"/>
    </xf>
    <xf numFmtId="0" fontId="6" fillId="8" borderId="15" xfId="0" applyFont="1" applyFill="1" applyBorder="1" applyAlignment="1">
      <alignment horizontal="center"/>
    </xf>
    <xf numFmtId="0" fontId="4" fillId="0" borderId="21" xfId="0" applyFont="1" applyBorder="1" applyAlignment="1">
      <alignment horizontal="center"/>
    </xf>
    <xf numFmtId="0" fontId="4" fillId="0" borderId="24" xfId="0" applyFont="1" applyBorder="1" applyAlignment="1">
      <alignment horizontal="center"/>
    </xf>
    <xf numFmtId="0" fontId="4" fillId="0" borderId="25" xfId="0" applyFont="1" applyBorder="1" applyAlignment="1">
      <alignment horizontal="center"/>
    </xf>
    <xf numFmtId="0" fontId="4" fillId="0" borderId="22" xfId="0" applyFont="1" applyBorder="1" applyAlignment="1">
      <alignment horizontal="center"/>
    </xf>
    <xf numFmtId="0" fontId="4" fillId="0" borderId="23" xfId="0" applyFont="1" applyBorder="1" applyAlignment="1">
      <alignment horizontal="center"/>
    </xf>
    <xf numFmtId="43" fontId="3" fillId="0" borderId="26" xfId="1" applyFont="1" applyBorder="1" applyAlignment="1">
      <alignment horizontal="center" vertical="center" wrapText="1"/>
    </xf>
    <xf numFmtId="0" fontId="10" fillId="5" borderId="8" xfId="0" applyFont="1" applyFill="1" applyBorder="1"/>
    <xf numFmtId="164" fontId="10" fillId="5" borderId="0" xfId="1" applyNumberFormat="1" applyFont="1" applyFill="1" applyBorder="1"/>
    <xf numFmtId="164" fontId="10" fillId="5" borderId="14" xfId="1" applyNumberFormat="1" applyFont="1" applyFill="1" applyBorder="1"/>
    <xf numFmtId="164" fontId="5" fillId="7" borderId="18" xfId="1" applyNumberFormat="1" applyFont="1" applyFill="1" applyBorder="1"/>
    <xf numFmtId="164" fontId="5" fillId="7" borderId="26" xfId="1" applyNumberFormat="1" applyFont="1" applyFill="1" applyBorder="1"/>
    <xf numFmtId="0" fontId="10" fillId="5" borderId="4" xfId="0" applyFont="1" applyFill="1" applyBorder="1"/>
    <xf numFmtId="0" fontId="11" fillId="0" borderId="0" xfId="0" applyFont="1" applyAlignment="1">
      <alignment vertical="top" wrapText="1"/>
    </xf>
    <xf numFmtId="0" fontId="11" fillId="0" borderId="0" xfId="0" applyFont="1" applyAlignment="1">
      <alignment vertical="top"/>
    </xf>
    <xf numFmtId="0" fontId="4" fillId="0" borderId="0" xfId="0" applyFont="1" applyAlignment="1">
      <alignment vertical="top"/>
    </xf>
    <xf numFmtId="10" fontId="6" fillId="10" borderId="16" xfId="0" applyNumberFormat="1" applyFont="1" applyFill="1" applyBorder="1" applyAlignment="1">
      <alignment horizontal="center"/>
    </xf>
    <xf numFmtId="10" fontId="6" fillId="10" borderId="5" xfId="0" applyNumberFormat="1" applyFont="1" applyFill="1" applyBorder="1" applyAlignment="1">
      <alignment horizontal="center"/>
    </xf>
    <xf numFmtId="10" fontId="6" fillId="10" borderId="6" xfId="0" applyNumberFormat="1" applyFont="1" applyFill="1" applyBorder="1" applyAlignment="1">
      <alignment horizontal="center"/>
    </xf>
    <xf numFmtId="43" fontId="6" fillId="10" borderId="16" xfId="1" applyFont="1" applyFill="1" applyBorder="1" applyAlignment="1">
      <alignment horizontal="center"/>
    </xf>
    <xf numFmtId="43" fontId="6" fillId="10" borderId="5" xfId="1" applyFont="1" applyFill="1" applyBorder="1" applyAlignment="1">
      <alignment horizontal="center"/>
    </xf>
    <xf numFmtId="43" fontId="6" fillId="10" borderId="6" xfId="1" applyFont="1" applyFill="1" applyBorder="1" applyAlignment="1">
      <alignment horizontal="center"/>
    </xf>
    <xf numFmtId="10" fontId="6" fillId="10" borderId="1" xfId="0" applyNumberFormat="1" applyFont="1" applyFill="1" applyBorder="1" applyAlignment="1">
      <alignment horizontal="center"/>
    </xf>
    <xf numFmtId="43" fontId="6" fillId="10" borderId="1" xfId="1" applyFont="1" applyFill="1" applyBorder="1" applyAlignment="1">
      <alignment horizontal="center"/>
    </xf>
    <xf numFmtId="10" fontId="6" fillId="10" borderId="2" xfId="0" applyNumberFormat="1" applyFont="1" applyFill="1" applyBorder="1" applyAlignment="1">
      <alignment horizontal="center"/>
    </xf>
    <xf numFmtId="43" fontId="6" fillId="10" borderId="2" xfId="1" applyFont="1" applyFill="1" applyBorder="1" applyAlignment="1">
      <alignment horizontal="center"/>
    </xf>
    <xf numFmtId="10" fontId="6" fillId="10" borderId="9" xfId="0" applyNumberFormat="1" applyFont="1" applyFill="1" applyBorder="1" applyAlignment="1">
      <alignment horizontal="center"/>
    </xf>
    <xf numFmtId="43" fontId="6" fillId="10" borderId="9" xfId="1" applyFont="1" applyFill="1" applyBorder="1" applyAlignment="1">
      <alignment horizontal="center"/>
    </xf>
    <xf numFmtId="10" fontId="6" fillId="10" borderId="3" xfId="0" applyNumberFormat="1" applyFont="1" applyFill="1" applyBorder="1" applyAlignment="1">
      <alignment horizontal="center"/>
    </xf>
    <xf numFmtId="43" fontId="6" fillId="10" borderId="3" xfId="1" applyFont="1" applyFill="1" applyBorder="1" applyAlignment="1">
      <alignment horizontal="center"/>
    </xf>
    <xf numFmtId="10" fontId="6" fillId="10" borderId="7" xfId="0" applyNumberFormat="1" applyFont="1" applyFill="1" applyBorder="1" applyAlignment="1">
      <alignment horizontal="center"/>
    </xf>
    <xf numFmtId="43" fontId="6" fillId="10" borderId="7" xfId="1" applyFont="1" applyFill="1" applyBorder="1" applyAlignment="1">
      <alignment horizontal="center"/>
    </xf>
    <xf numFmtId="43" fontId="4" fillId="0" borderId="0" xfId="1" applyFont="1" applyAlignment="1">
      <alignment vertical="top" wrapText="1"/>
    </xf>
    <xf numFmtId="3" fontId="4" fillId="0" borderId="36" xfId="2" applyNumberFormat="1" applyFont="1" applyBorder="1" applyAlignment="1">
      <alignment horizontal="center"/>
    </xf>
    <xf numFmtId="0" fontId="4" fillId="0" borderId="36" xfId="0" applyFont="1" applyBorder="1" applyAlignment="1">
      <alignment horizontal="center"/>
    </xf>
    <xf numFmtId="4" fontId="4" fillId="0" borderId="36" xfId="0" applyNumberFormat="1" applyFont="1" applyBorder="1" applyAlignment="1">
      <alignment horizontal="center"/>
    </xf>
    <xf numFmtId="0" fontId="3" fillId="0" borderId="0" xfId="0" applyFont="1" applyAlignment="1">
      <alignment horizontal="center" vertical="center" textRotation="90"/>
    </xf>
    <xf numFmtId="0" fontId="4" fillId="0" borderId="0" xfId="0" applyFont="1" applyAlignment="1">
      <alignment vertical="center"/>
    </xf>
    <xf numFmtId="0" fontId="4" fillId="0" borderId="39" xfId="0" applyFont="1" applyBorder="1" applyAlignment="1">
      <alignment horizontal="center"/>
    </xf>
    <xf numFmtId="0" fontId="4" fillId="0" borderId="42" xfId="0" applyFont="1" applyBorder="1" applyAlignment="1">
      <alignment horizontal="center"/>
    </xf>
    <xf numFmtId="0" fontId="4" fillId="0" borderId="43" xfId="0" applyFont="1" applyBorder="1" applyAlignment="1">
      <alignment horizontal="center"/>
    </xf>
    <xf numFmtId="0" fontId="4" fillId="0" borderId="46" xfId="0" applyFont="1" applyBorder="1" applyAlignment="1">
      <alignment horizontal="center"/>
    </xf>
    <xf numFmtId="0" fontId="4" fillId="0" borderId="47" xfId="0" applyFont="1" applyBorder="1" applyAlignment="1">
      <alignment horizontal="center"/>
    </xf>
    <xf numFmtId="0" fontId="3" fillId="0" borderId="0" xfId="0" applyFont="1" applyAlignment="1">
      <alignment horizontal="center" vertical="center" textRotation="90" wrapText="1"/>
    </xf>
    <xf numFmtId="43" fontId="4" fillId="0" borderId="36" xfId="1" applyFont="1" applyBorder="1" applyAlignment="1">
      <alignment horizontal="center"/>
    </xf>
    <xf numFmtId="0" fontId="6" fillId="0" borderId="32" xfId="0" applyFont="1" applyBorder="1"/>
    <xf numFmtId="0" fontId="6" fillId="0" borderId="33" xfId="0" applyFont="1" applyBorder="1"/>
    <xf numFmtId="2" fontId="4" fillId="0" borderId="36" xfId="0" applyNumberFormat="1" applyFont="1" applyBorder="1" applyAlignment="1">
      <alignment horizontal="center"/>
    </xf>
    <xf numFmtId="9" fontId="4" fillId="0" borderId="36" xfId="2" applyFont="1" applyBorder="1" applyAlignment="1">
      <alignment horizontal="center"/>
    </xf>
    <xf numFmtId="0" fontId="6" fillId="0" borderId="34" xfId="0" applyFont="1" applyBorder="1"/>
    <xf numFmtId="0" fontId="4" fillId="0" borderId="38" xfId="0" applyFont="1" applyBorder="1" applyAlignment="1">
      <alignment horizontal="center"/>
    </xf>
    <xf numFmtId="0" fontId="6" fillId="0" borderId="35" xfId="0" applyFont="1" applyBorder="1"/>
    <xf numFmtId="0" fontId="6" fillId="0" borderId="0" xfId="0" applyFont="1"/>
    <xf numFmtId="0" fontId="4" fillId="0" borderId="32" xfId="0" applyFont="1" applyBorder="1"/>
    <xf numFmtId="10" fontId="4" fillId="0" borderId="36" xfId="0" applyNumberFormat="1" applyFont="1" applyBorder="1" applyAlignment="1">
      <alignment horizontal="center"/>
    </xf>
    <xf numFmtId="0" fontId="4" fillId="0" borderId="33" xfId="0" applyFont="1" applyBorder="1"/>
    <xf numFmtId="0" fontId="4" fillId="0" borderId="34" xfId="0" applyFont="1" applyBorder="1"/>
    <xf numFmtId="10" fontId="4" fillId="0" borderId="38" xfId="0" applyNumberFormat="1" applyFont="1" applyBorder="1" applyAlignment="1">
      <alignment horizontal="center"/>
    </xf>
    <xf numFmtId="0" fontId="4" fillId="0" borderId="35" xfId="0" applyFont="1" applyBorder="1"/>
    <xf numFmtId="2" fontId="4" fillId="0" borderId="38" xfId="0" applyNumberFormat="1" applyFont="1" applyBorder="1" applyAlignment="1">
      <alignment horizontal="center"/>
    </xf>
    <xf numFmtId="0" fontId="6" fillId="0" borderId="36" xfId="0" applyFont="1" applyBorder="1" applyAlignment="1">
      <alignment horizontal="center"/>
    </xf>
    <xf numFmtId="0" fontId="6" fillId="4" borderId="33" xfId="0" applyFont="1" applyFill="1" applyBorder="1"/>
    <xf numFmtId="0" fontId="6" fillId="0" borderId="39" xfId="0" applyFont="1" applyBorder="1" applyAlignment="1">
      <alignment horizontal="center"/>
    </xf>
    <xf numFmtId="10" fontId="4" fillId="0" borderId="40" xfId="0" applyNumberFormat="1" applyFont="1" applyBorder="1" applyAlignment="1">
      <alignment horizontal="center"/>
    </xf>
    <xf numFmtId="0" fontId="4" fillId="0" borderId="41" xfId="0" applyFont="1" applyBorder="1"/>
    <xf numFmtId="0" fontId="6" fillId="0" borderId="44" xfId="0" applyFont="1" applyBorder="1"/>
    <xf numFmtId="0" fontId="4" fillId="0" borderId="45" xfId="0" applyFont="1" applyBorder="1"/>
    <xf numFmtId="0" fontId="6" fillId="0" borderId="48" xfId="0" applyFont="1" applyBorder="1"/>
    <xf numFmtId="9" fontId="6" fillId="0" borderId="36" xfId="0" applyNumberFormat="1" applyFont="1" applyBorder="1" applyAlignment="1">
      <alignment horizontal="center"/>
    </xf>
    <xf numFmtId="9" fontId="6" fillId="0" borderId="39" xfId="0" applyNumberFormat="1" applyFont="1" applyBorder="1" applyAlignment="1">
      <alignment horizontal="center"/>
    </xf>
    <xf numFmtId="165" fontId="6" fillId="0" borderId="36" xfId="0" applyNumberFormat="1" applyFont="1" applyBorder="1" applyAlignment="1">
      <alignment horizontal="center"/>
    </xf>
    <xf numFmtId="165" fontId="6" fillId="0" borderId="39" xfId="0" applyNumberFormat="1" applyFont="1" applyBorder="1" applyAlignment="1">
      <alignment horizontal="center"/>
    </xf>
    <xf numFmtId="2" fontId="4" fillId="0" borderId="40" xfId="0" applyNumberFormat="1" applyFont="1" applyBorder="1" applyAlignment="1">
      <alignment horizontal="center"/>
    </xf>
    <xf numFmtId="0" fontId="4" fillId="0" borderId="58" xfId="0" applyFont="1" applyBorder="1"/>
    <xf numFmtId="10" fontId="4" fillId="0" borderId="59" xfId="0" applyNumberFormat="1" applyFont="1" applyBorder="1" applyAlignment="1">
      <alignment horizontal="center"/>
    </xf>
    <xf numFmtId="10" fontId="4" fillId="0" borderId="60" xfId="0" applyNumberFormat="1" applyFont="1" applyBorder="1" applyAlignment="1">
      <alignment horizontal="center"/>
    </xf>
    <xf numFmtId="0" fontId="6" fillId="0" borderId="60" xfId="0" applyFont="1" applyBorder="1"/>
    <xf numFmtId="11" fontId="6" fillId="0" borderId="40" xfId="0" applyNumberFormat="1" applyFont="1" applyBorder="1" applyAlignment="1">
      <alignment horizontal="center"/>
    </xf>
    <xf numFmtId="11" fontId="4" fillId="0" borderId="0" xfId="0" applyNumberFormat="1" applyFont="1" applyAlignment="1">
      <alignment horizontal="center"/>
    </xf>
    <xf numFmtId="43" fontId="4" fillId="0" borderId="36" xfId="1" applyFont="1" applyBorder="1" applyAlignment="1"/>
    <xf numFmtId="43" fontId="4" fillId="0" borderId="38" xfId="1" applyFont="1" applyBorder="1" applyAlignment="1"/>
    <xf numFmtId="3" fontId="4" fillId="0" borderId="0" xfId="0" applyNumberFormat="1" applyFont="1" applyAlignment="1">
      <alignment horizontal="center"/>
    </xf>
    <xf numFmtId="3" fontId="4" fillId="0" borderId="0" xfId="0" applyNumberFormat="1" applyFont="1"/>
    <xf numFmtId="0" fontId="6" fillId="0" borderId="30" xfId="0" applyFont="1" applyBorder="1"/>
    <xf numFmtId="3" fontId="4" fillId="0" borderId="37" xfId="2" applyNumberFormat="1" applyFont="1" applyBorder="1" applyAlignment="1">
      <alignment horizontal="center"/>
    </xf>
    <xf numFmtId="0" fontId="6" fillId="0" borderId="31" xfId="0" applyFont="1" applyBorder="1"/>
    <xf numFmtId="0" fontId="4" fillId="0" borderId="14" xfId="0" applyFont="1" applyBorder="1"/>
    <xf numFmtId="0" fontId="3" fillId="11" borderId="4" xfId="0" applyFont="1" applyFill="1" applyBorder="1" applyAlignment="1">
      <alignment horizontal="center"/>
    </xf>
    <xf numFmtId="0" fontId="3" fillId="11" borderId="3" xfId="0" applyFont="1" applyFill="1" applyBorder="1" applyAlignment="1">
      <alignment horizontal="center"/>
    </xf>
    <xf numFmtId="43" fontId="3" fillId="11" borderId="18" xfId="1" applyFont="1" applyFill="1" applyBorder="1" applyAlignment="1">
      <alignment horizontal="center"/>
    </xf>
    <xf numFmtId="164" fontId="3" fillId="11" borderId="3" xfId="1" applyNumberFormat="1" applyFont="1" applyFill="1" applyBorder="1" applyAlignment="1">
      <alignment horizontal="center"/>
    </xf>
    <xf numFmtId="10" fontId="3" fillId="11" borderId="4" xfId="0" applyNumberFormat="1" applyFont="1" applyFill="1" applyBorder="1" applyAlignment="1">
      <alignment horizontal="center"/>
    </xf>
    <xf numFmtId="43" fontId="3" fillId="11" borderId="3" xfId="1" applyFont="1" applyFill="1" applyBorder="1" applyAlignment="1">
      <alignment horizontal="center"/>
    </xf>
    <xf numFmtId="0" fontId="3" fillId="11" borderId="4" xfId="0" applyFont="1" applyFill="1" applyBorder="1" applyAlignment="1">
      <alignment horizontal="center" vertical="center"/>
    </xf>
    <xf numFmtId="0" fontId="3" fillId="11" borderId="3" xfId="0" applyFont="1" applyFill="1" applyBorder="1" applyAlignment="1">
      <alignment horizontal="center" vertical="center"/>
    </xf>
    <xf numFmtId="43" fontId="3" fillId="11" borderId="18" xfId="1" applyFont="1" applyFill="1" applyBorder="1" applyAlignment="1">
      <alignment horizontal="center" vertical="center" wrapText="1"/>
    </xf>
    <xf numFmtId="164" fontId="3" fillId="11" borderId="3" xfId="1" applyNumberFormat="1" applyFont="1" applyFill="1" applyBorder="1" applyAlignment="1">
      <alignment horizontal="center" vertical="center" wrapText="1"/>
    </xf>
    <xf numFmtId="0" fontId="3" fillId="11" borderId="3" xfId="0" applyFont="1" applyFill="1" applyBorder="1" applyAlignment="1">
      <alignment horizontal="center" vertical="center" wrapText="1"/>
    </xf>
    <xf numFmtId="0" fontId="3" fillId="11" borderId="17" xfId="0" applyFont="1" applyFill="1" applyBorder="1" applyAlignment="1">
      <alignment horizontal="center" vertical="center"/>
    </xf>
    <xf numFmtId="0" fontId="3" fillId="11" borderId="9" xfId="0" applyFont="1" applyFill="1" applyBorder="1" applyAlignment="1">
      <alignment horizontal="center" vertical="center"/>
    </xf>
    <xf numFmtId="43" fontId="3" fillId="11" borderId="3" xfId="1" applyFont="1" applyFill="1" applyBorder="1" applyAlignment="1">
      <alignment horizontal="center" vertical="center" wrapText="1"/>
    </xf>
    <xf numFmtId="0" fontId="3" fillId="11" borderId="11" xfId="0" applyFont="1" applyFill="1" applyBorder="1" applyAlignment="1">
      <alignment horizontal="center" vertical="center"/>
    </xf>
    <xf numFmtId="43" fontId="8" fillId="11" borderId="3" xfId="1" applyFont="1" applyFill="1" applyBorder="1" applyAlignment="1">
      <alignment horizontal="center" vertical="center" wrapText="1"/>
    </xf>
    <xf numFmtId="0" fontId="5" fillId="12" borderId="54" xfId="0" applyFont="1" applyFill="1" applyBorder="1" applyAlignment="1">
      <alignment horizontal="center"/>
    </xf>
    <xf numFmtId="0" fontId="5" fillId="12" borderId="61" xfId="0" applyFont="1" applyFill="1" applyBorder="1" applyAlignment="1">
      <alignment horizontal="center"/>
    </xf>
    <xf numFmtId="0" fontId="5" fillId="12" borderId="62" xfId="0" applyFont="1" applyFill="1" applyBorder="1" applyAlignment="1">
      <alignment horizontal="center"/>
    </xf>
    <xf numFmtId="0" fontId="5" fillId="12" borderId="37" xfId="0" applyFont="1" applyFill="1" applyBorder="1" applyAlignment="1">
      <alignment horizontal="center"/>
    </xf>
    <xf numFmtId="0" fontId="5" fillId="12" borderId="31" xfId="0" applyFont="1" applyFill="1" applyBorder="1" applyAlignment="1">
      <alignment horizontal="center"/>
    </xf>
    <xf numFmtId="0" fontId="5" fillId="12" borderId="30" xfId="0" applyFont="1" applyFill="1" applyBorder="1" applyAlignment="1">
      <alignment horizontal="center"/>
    </xf>
    <xf numFmtId="3" fontId="5" fillId="12" borderId="37" xfId="0" applyNumberFormat="1" applyFont="1" applyFill="1" applyBorder="1" applyAlignment="1">
      <alignment horizontal="center"/>
    </xf>
    <xf numFmtId="0" fontId="4" fillId="0" borderId="3" xfId="0" applyFont="1" applyBorder="1" applyAlignment="1">
      <alignment wrapText="1"/>
    </xf>
    <xf numFmtId="0" fontId="4" fillId="0" borderId="7" xfId="0" applyFont="1" applyBorder="1"/>
    <xf numFmtId="0" fontId="4" fillId="0" borderId="5" xfId="0" applyFont="1" applyBorder="1"/>
    <xf numFmtId="0" fontId="4" fillId="0" borderId="26" xfId="0" applyFont="1" applyBorder="1" applyAlignment="1">
      <alignment vertical="center"/>
    </xf>
    <xf numFmtId="0" fontId="4" fillId="0" borderId="26" xfId="0" applyFont="1" applyBorder="1" applyAlignment="1">
      <alignment wrapText="1"/>
    </xf>
    <xf numFmtId="0" fontId="3" fillId="0" borderId="0" xfId="0" applyFont="1" applyAlignment="1">
      <alignment vertical="center"/>
    </xf>
    <xf numFmtId="0" fontId="5" fillId="7" borderId="12" xfId="0" applyFont="1" applyFill="1" applyBorder="1"/>
    <xf numFmtId="164" fontId="16" fillId="7" borderId="28" xfId="1" applyNumberFormat="1" applyFont="1" applyFill="1" applyBorder="1"/>
    <xf numFmtId="164" fontId="16" fillId="7" borderId="15" xfId="1" applyNumberFormat="1" applyFont="1" applyFill="1" applyBorder="1"/>
    <xf numFmtId="0" fontId="4" fillId="4" borderId="11" xfId="0" applyFont="1" applyFill="1" applyBorder="1"/>
    <xf numFmtId="164" fontId="16" fillId="4" borderId="9" xfId="1" applyNumberFormat="1" applyFont="1" applyFill="1" applyBorder="1"/>
    <xf numFmtId="0" fontId="4" fillId="4" borderId="8" xfId="0" applyFont="1" applyFill="1" applyBorder="1"/>
    <xf numFmtId="164" fontId="16" fillId="4" borderId="7" xfId="1" applyNumberFormat="1" applyFont="1" applyFill="1" applyBorder="1"/>
    <xf numFmtId="0" fontId="4" fillId="4" borderId="12" xfId="0" applyFont="1" applyFill="1" applyBorder="1"/>
    <xf numFmtId="164" fontId="16" fillId="4" borderId="10" xfId="1" applyNumberFormat="1" applyFont="1" applyFill="1" applyBorder="1"/>
    <xf numFmtId="0" fontId="6" fillId="4" borderId="8" xfId="0" applyFont="1" applyFill="1" applyBorder="1"/>
    <xf numFmtId="0" fontId="5" fillId="3" borderId="12" xfId="0" applyFont="1" applyFill="1" applyBorder="1"/>
    <xf numFmtId="164" fontId="5" fillId="3" borderId="10" xfId="1" applyNumberFormat="1" applyFont="1" applyFill="1" applyBorder="1"/>
    <xf numFmtId="0" fontId="5" fillId="7" borderId="4" xfId="0" applyFont="1" applyFill="1" applyBorder="1"/>
    <xf numFmtId="164" fontId="5" fillId="7" borderId="3" xfId="1" applyNumberFormat="1" applyFont="1" applyFill="1" applyBorder="1"/>
    <xf numFmtId="0" fontId="4" fillId="4" borderId="29" xfId="0" applyFont="1" applyFill="1" applyBorder="1"/>
    <xf numFmtId="164" fontId="16" fillId="4" borderId="16" xfId="1" applyNumberFormat="1" applyFont="1" applyFill="1" applyBorder="1"/>
    <xf numFmtId="0" fontId="4" fillId="4" borderId="0" xfId="0" applyFont="1" applyFill="1"/>
    <xf numFmtId="164" fontId="4" fillId="0" borderId="7" xfId="1" applyNumberFormat="1" applyFont="1" applyBorder="1"/>
    <xf numFmtId="164" fontId="4" fillId="0" borderId="0" xfId="0" applyNumberFormat="1" applyFont="1"/>
    <xf numFmtId="0" fontId="5" fillId="7" borderId="11" xfId="0" applyFont="1" applyFill="1" applyBorder="1"/>
    <xf numFmtId="164" fontId="5" fillId="7" borderId="9" xfId="1" applyNumberFormat="1" applyFont="1" applyFill="1" applyBorder="1"/>
    <xf numFmtId="164" fontId="10" fillId="5" borderId="18" xfId="1" applyNumberFormat="1" applyFont="1" applyFill="1" applyBorder="1"/>
    <xf numFmtId="164" fontId="10" fillId="5" borderId="26" xfId="1" applyNumberFormat="1" applyFont="1" applyFill="1" applyBorder="1"/>
    <xf numFmtId="164" fontId="16" fillId="7" borderId="17" xfId="1" applyNumberFormat="1" applyFont="1" applyFill="1" applyBorder="1"/>
    <xf numFmtId="164" fontId="16" fillId="7" borderId="13" xfId="1" applyNumberFormat="1" applyFont="1" applyFill="1" applyBorder="1"/>
    <xf numFmtId="164" fontId="4" fillId="4" borderId="11" xfId="1" applyNumberFormat="1" applyFont="1" applyFill="1" applyBorder="1"/>
    <xf numFmtId="164" fontId="4" fillId="4" borderId="9" xfId="1" applyNumberFormat="1" applyFont="1" applyFill="1" applyBorder="1"/>
    <xf numFmtId="164" fontId="4" fillId="4" borderId="8" xfId="1" applyNumberFormat="1" applyFont="1" applyFill="1" applyBorder="1"/>
    <xf numFmtId="164" fontId="4" fillId="4" borderId="7" xfId="1" applyNumberFormat="1" applyFont="1" applyFill="1" applyBorder="1"/>
    <xf numFmtId="0" fontId="5" fillId="3" borderId="8" xfId="0" applyFont="1" applyFill="1" applyBorder="1"/>
    <xf numFmtId="164" fontId="5" fillId="3" borderId="7" xfId="1" applyNumberFormat="1" applyFont="1" applyFill="1" applyBorder="1"/>
    <xf numFmtId="0" fontId="6" fillId="4" borderId="11" xfId="0" applyFont="1" applyFill="1" applyBorder="1"/>
    <xf numFmtId="0" fontId="4" fillId="4" borderId="7" xfId="0" applyFont="1" applyFill="1" applyBorder="1"/>
    <xf numFmtId="0" fontId="17" fillId="5" borderId="4" xfId="0" applyFont="1" applyFill="1" applyBorder="1"/>
    <xf numFmtId="164" fontId="17" fillId="5" borderId="18" xfId="1" applyNumberFormat="1" applyFont="1" applyFill="1" applyBorder="1"/>
    <xf numFmtId="164" fontId="17" fillId="5" borderId="26" xfId="1" applyNumberFormat="1" applyFont="1" applyFill="1" applyBorder="1"/>
    <xf numFmtId="164" fontId="16" fillId="7" borderId="18" xfId="1" applyNumberFormat="1" applyFont="1" applyFill="1" applyBorder="1"/>
    <xf numFmtId="164" fontId="16" fillId="7" borderId="26" xfId="1" applyNumberFormat="1" applyFont="1" applyFill="1" applyBorder="1"/>
    <xf numFmtId="0" fontId="4" fillId="0" borderId="30" xfId="0" applyFont="1" applyBorder="1"/>
    <xf numFmtId="10" fontId="4" fillId="0" borderId="31" xfId="0" applyNumberFormat="1" applyFont="1" applyBorder="1"/>
    <xf numFmtId="10" fontId="4" fillId="0" borderId="33" xfId="0" applyNumberFormat="1" applyFont="1" applyBorder="1"/>
    <xf numFmtId="0" fontId="10" fillId="5" borderId="11" xfId="0" applyFont="1" applyFill="1" applyBorder="1"/>
    <xf numFmtId="164" fontId="17" fillId="5" borderId="17" xfId="1" applyNumberFormat="1" applyFont="1" applyFill="1" applyBorder="1"/>
    <xf numFmtId="164" fontId="17" fillId="5" borderId="13" xfId="1" applyNumberFormat="1" applyFont="1" applyFill="1" applyBorder="1"/>
    <xf numFmtId="0" fontId="5" fillId="9" borderId="3" xfId="0" applyFont="1" applyFill="1" applyBorder="1"/>
    <xf numFmtId="164" fontId="6" fillId="9" borderId="3" xfId="1" applyNumberFormat="1" applyFont="1" applyFill="1" applyBorder="1"/>
    <xf numFmtId="0" fontId="10" fillId="5" borderId="12" xfId="0" applyFont="1" applyFill="1" applyBorder="1"/>
    <xf numFmtId="164" fontId="17" fillId="5" borderId="28" xfId="1" applyNumberFormat="1" applyFont="1" applyFill="1" applyBorder="1"/>
    <xf numFmtId="164" fontId="17" fillId="5" borderId="15" xfId="1" applyNumberFormat="1" applyFont="1" applyFill="1" applyBorder="1"/>
    <xf numFmtId="0" fontId="5" fillId="8" borderId="4" xfId="0" applyFont="1" applyFill="1" applyBorder="1"/>
    <xf numFmtId="164" fontId="18" fillId="8" borderId="3" xfId="1" applyNumberFormat="1" applyFont="1" applyFill="1" applyBorder="1"/>
    <xf numFmtId="10" fontId="4" fillId="0" borderId="35" xfId="0" applyNumberFormat="1" applyFont="1" applyBorder="1"/>
    <xf numFmtId="164" fontId="4" fillId="0" borderId="0" xfId="1" applyNumberFormat="1" applyFont="1"/>
    <xf numFmtId="0" fontId="3" fillId="0" borderId="0" xfId="0" applyFont="1" applyAlignment="1">
      <alignment horizontal="center" vertical="center"/>
    </xf>
    <xf numFmtId="0" fontId="5" fillId="0" borderId="0" xfId="0" applyFont="1" applyAlignment="1">
      <alignment horizontal="center" vertical="center" wrapText="1"/>
    </xf>
    <xf numFmtId="43" fontId="4" fillId="0" borderId="0" xfId="0" applyNumberFormat="1" applyFont="1"/>
    <xf numFmtId="43" fontId="3" fillId="0" borderId="0" xfId="0" applyNumberFormat="1" applyFont="1" applyAlignment="1">
      <alignment horizontal="center" vertical="center"/>
    </xf>
    <xf numFmtId="0" fontId="4" fillId="0" borderId="30" xfId="0" applyFont="1" applyBorder="1" applyAlignment="1">
      <alignment vertical="center"/>
    </xf>
    <xf numFmtId="43" fontId="4" fillId="0" borderId="31" xfId="0" applyNumberFormat="1" applyFont="1" applyBorder="1" applyAlignment="1">
      <alignment vertical="center"/>
    </xf>
    <xf numFmtId="0" fontId="4" fillId="0" borderId="32" xfId="0" applyFont="1" applyBorder="1" applyAlignment="1">
      <alignment vertical="center"/>
    </xf>
    <xf numFmtId="43" fontId="4" fillId="0" borderId="33" xfId="0" applyNumberFormat="1" applyFont="1" applyBorder="1" applyAlignment="1">
      <alignment vertical="center"/>
    </xf>
    <xf numFmtId="0" fontId="17" fillId="0" borderId="0" xfId="0" applyFont="1" applyAlignment="1">
      <alignment vertical="center"/>
    </xf>
    <xf numFmtId="43" fontId="4" fillId="0" borderId="0" xfId="0" applyNumberFormat="1" applyFont="1" applyAlignment="1">
      <alignment vertical="center"/>
    </xf>
    <xf numFmtId="0" fontId="4" fillId="0" borderId="55" xfId="0" applyFont="1" applyBorder="1" applyAlignment="1">
      <alignment vertical="center"/>
    </xf>
    <xf numFmtId="43" fontId="4" fillId="0" borderId="56" xfId="0" applyNumberFormat="1" applyFont="1" applyBorder="1" applyAlignment="1">
      <alignment vertical="center"/>
    </xf>
    <xf numFmtId="0" fontId="3" fillId="0" borderId="53" xfId="0" applyFont="1" applyBorder="1" applyAlignment="1">
      <alignment vertical="center"/>
    </xf>
    <xf numFmtId="43" fontId="3" fillId="0" borderId="57" xfId="0" applyNumberFormat="1" applyFont="1" applyBorder="1" applyAlignment="1">
      <alignment vertical="center"/>
    </xf>
    <xf numFmtId="0" fontId="4" fillId="0" borderId="19" xfId="0" applyFont="1" applyBorder="1" applyAlignment="1">
      <alignment vertical="center"/>
    </xf>
    <xf numFmtId="43" fontId="4" fillId="0" borderId="1" xfId="0" applyNumberFormat="1" applyFont="1" applyBorder="1" applyAlignment="1">
      <alignment vertical="center"/>
    </xf>
    <xf numFmtId="43" fontId="4" fillId="0" borderId="31" xfId="0" applyNumberFormat="1" applyFont="1" applyBorder="1"/>
    <xf numFmtId="0" fontId="4" fillId="0" borderId="20" xfId="0" applyFont="1" applyBorder="1" applyAlignment="1">
      <alignment vertical="center"/>
    </xf>
    <xf numFmtId="43" fontId="4" fillId="0" borderId="16" xfId="0" applyNumberFormat="1" applyFont="1" applyBorder="1" applyAlignment="1">
      <alignment vertical="center"/>
    </xf>
    <xf numFmtId="43" fontId="4" fillId="0" borderId="33" xfId="0" applyNumberFormat="1" applyFont="1" applyBorder="1"/>
    <xf numFmtId="0" fontId="4" fillId="0" borderId="27" xfId="0" applyFont="1" applyBorder="1" applyAlignment="1">
      <alignment vertical="center"/>
    </xf>
    <xf numFmtId="43" fontId="4" fillId="0" borderId="10" xfId="0" applyNumberFormat="1" applyFont="1" applyBorder="1" applyAlignment="1">
      <alignment vertical="center"/>
    </xf>
    <xf numFmtId="0" fontId="4" fillId="0" borderId="29" xfId="0" applyFont="1" applyBorder="1" applyAlignment="1">
      <alignment vertical="center"/>
    </xf>
    <xf numFmtId="0" fontId="4" fillId="0" borderId="12" xfId="0" applyFont="1" applyBorder="1" applyAlignment="1">
      <alignment vertical="center"/>
    </xf>
    <xf numFmtId="43" fontId="4" fillId="0" borderId="35" xfId="0" applyNumberFormat="1" applyFont="1" applyBorder="1"/>
    <xf numFmtId="0" fontId="5" fillId="0" borderId="51" xfId="0" applyFont="1" applyBorder="1" applyAlignment="1">
      <alignment vertical="center"/>
    </xf>
    <xf numFmtId="43" fontId="5" fillId="0" borderId="52" xfId="0" applyNumberFormat="1" applyFont="1" applyBorder="1" applyAlignment="1">
      <alignment vertical="center"/>
    </xf>
    <xf numFmtId="0" fontId="5" fillId="0" borderId="20" xfId="0" applyFont="1" applyBorder="1" applyAlignment="1">
      <alignment vertical="center"/>
    </xf>
    <xf numFmtId="43" fontId="5" fillId="0" borderId="5" xfId="0" applyNumberFormat="1" applyFont="1" applyBorder="1" applyAlignment="1">
      <alignment vertical="center"/>
    </xf>
    <xf numFmtId="0" fontId="5" fillId="0" borderId="50" xfId="0" applyFont="1" applyBorder="1" applyAlignment="1">
      <alignment vertical="center"/>
    </xf>
    <xf numFmtId="43" fontId="5" fillId="0" borderId="6" xfId="0" applyNumberFormat="1" applyFont="1" applyBorder="1" applyAlignment="1">
      <alignment vertical="center"/>
    </xf>
    <xf numFmtId="0" fontId="5" fillId="0" borderId="27" xfId="0" applyFont="1" applyBorder="1" applyAlignment="1">
      <alignment vertical="center"/>
    </xf>
    <xf numFmtId="43" fontId="5" fillId="0" borderId="2" xfId="0" applyNumberFormat="1" applyFont="1" applyBorder="1" applyAlignment="1">
      <alignment vertical="center"/>
    </xf>
    <xf numFmtId="43" fontId="4" fillId="0" borderId="2" xfId="0" applyNumberFormat="1" applyFont="1" applyBorder="1" applyAlignment="1">
      <alignment vertical="center"/>
    </xf>
    <xf numFmtId="0" fontId="5" fillId="0" borderId="19" xfId="0" applyFont="1" applyBorder="1" applyAlignment="1">
      <alignment horizontal="center" vertical="center"/>
    </xf>
    <xf numFmtId="0" fontId="5" fillId="0" borderId="19" xfId="0" applyFont="1" applyBorder="1" applyAlignment="1">
      <alignment vertical="center"/>
    </xf>
    <xf numFmtId="43" fontId="5" fillId="0" borderId="1" xfId="0" applyNumberFormat="1" applyFont="1" applyBorder="1" applyAlignment="1">
      <alignment vertical="center"/>
    </xf>
    <xf numFmtId="0" fontId="5" fillId="0" borderId="27" xfId="0" applyFont="1" applyBorder="1" applyAlignment="1">
      <alignment horizontal="center" vertical="center"/>
    </xf>
    <xf numFmtId="0" fontId="5" fillId="12" borderId="4" xfId="0" applyFont="1" applyFill="1" applyBorder="1" applyAlignment="1">
      <alignment horizontal="center" vertical="center" wrapText="1"/>
    </xf>
    <xf numFmtId="0" fontId="5" fillId="12" borderId="4" xfId="0" applyFont="1" applyFill="1" applyBorder="1" applyAlignment="1">
      <alignment horizontal="center" vertical="center"/>
    </xf>
    <xf numFmtId="0" fontId="5" fillId="12" borderId="3" xfId="0" applyFont="1" applyFill="1" applyBorder="1" applyAlignment="1">
      <alignment horizontal="center" vertical="center" wrapText="1"/>
    </xf>
    <xf numFmtId="0" fontId="5" fillId="12" borderId="53" xfId="0" applyFont="1" applyFill="1" applyBorder="1" applyAlignment="1">
      <alignment horizontal="center" vertical="center" wrapText="1"/>
    </xf>
    <xf numFmtId="0" fontId="5" fillId="12" borderId="54" xfId="0" applyFont="1" applyFill="1" applyBorder="1" applyAlignment="1">
      <alignment horizontal="center" vertical="center"/>
    </xf>
    <xf numFmtId="0" fontId="5" fillId="12" borderId="11" xfId="0" applyFont="1" applyFill="1" applyBorder="1" applyAlignment="1">
      <alignment horizontal="center" vertical="center" wrapText="1"/>
    </xf>
    <xf numFmtId="0" fontId="5" fillId="12" borderId="9" xfId="0" applyFont="1" applyFill="1" applyBorder="1" applyAlignment="1">
      <alignment horizontal="center" vertical="center" wrapText="1"/>
    </xf>
    <xf numFmtId="164" fontId="5" fillId="11" borderId="9" xfId="1" applyNumberFormat="1" applyFont="1" applyFill="1" applyBorder="1" applyAlignment="1">
      <alignment horizontal="center" wrapText="1"/>
    </xf>
    <xf numFmtId="9" fontId="6" fillId="0" borderId="38" xfId="0" applyNumberFormat="1" applyFont="1" applyBorder="1" applyAlignment="1">
      <alignment horizontal="center"/>
    </xf>
    <xf numFmtId="9" fontId="4" fillId="0" borderId="38" xfId="1" applyNumberFormat="1" applyFont="1" applyBorder="1" applyAlignment="1"/>
    <xf numFmtId="9" fontId="4" fillId="0" borderId="36" xfId="1" applyNumberFormat="1" applyFont="1" applyBorder="1" applyAlignment="1"/>
    <xf numFmtId="0" fontId="2" fillId="2" borderId="4" xfId="0" applyFont="1" applyFill="1" applyBorder="1" applyAlignment="1">
      <alignment horizontal="center" vertical="center"/>
    </xf>
    <xf numFmtId="0" fontId="2" fillId="2" borderId="26" xfId="0" applyFont="1" applyFill="1" applyBorder="1" applyAlignment="1">
      <alignment horizontal="center" vertical="center"/>
    </xf>
    <xf numFmtId="0" fontId="5" fillId="7" borderId="9" xfId="0" applyFont="1" applyFill="1" applyBorder="1" applyAlignment="1">
      <alignment horizontal="center" vertical="center" textRotation="90" wrapText="1"/>
    </xf>
    <xf numFmtId="0" fontId="5" fillId="7" borderId="7" xfId="0" applyFont="1" applyFill="1" applyBorder="1" applyAlignment="1">
      <alignment horizontal="center" vertical="center" textRotation="90" wrapText="1"/>
    </xf>
    <xf numFmtId="0" fontId="5" fillId="7" borderId="10" xfId="0" applyFont="1" applyFill="1" applyBorder="1" applyAlignment="1">
      <alignment horizontal="center" vertical="center" textRotation="90" wrapText="1"/>
    </xf>
    <xf numFmtId="0" fontId="3" fillId="3" borderId="9"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3" fillId="3" borderId="11" xfId="0" applyFont="1" applyFill="1" applyBorder="1" applyAlignment="1">
      <alignment horizontal="center" vertical="center" wrapText="1"/>
    </xf>
    <xf numFmtId="0" fontId="3" fillId="3" borderId="8" xfId="0" applyFont="1" applyFill="1" applyBorder="1" applyAlignment="1">
      <alignment horizontal="center" vertical="center" wrapText="1"/>
    </xf>
    <xf numFmtId="0" fontId="3" fillId="3" borderId="12" xfId="0" applyFont="1" applyFill="1" applyBorder="1" applyAlignment="1">
      <alignment horizontal="center" vertical="center" wrapText="1"/>
    </xf>
    <xf numFmtId="0" fontId="5" fillId="7" borderId="9" xfId="0" applyFont="1" applyFill="1" applyBorder="1" applyAlignment="1">
      <alignment horizontal="center" vertical="center" textRotation="90"/>
    </xf>
    <xf numFmtId="0" fontId="5" fillId="7" borderId="7" xfId="0" applyFont="1" applyFill="1" applyBorder="1" applyAlignment="1">
      <alignment horizontal="center" vertical="center" textRotation="90"/>
    </xf>
    <xf numFmtId="0" fontId="5" fillId="7" borderId="10" xfId="0" applyFont="1" applyFill="1" applyBorder="1" applyAlignment="1">
      <alignment horizontal="center" vertical="center" textRotation="90"/>
    </xf>
    <xf numFmtId="0" fontId="3" fillId="3" borderId="9" xfId="0" applyFont="1" applyFill="1" applyBorder="1" applyAlignment="1">
      <alignment horizontal="center" vertical="center"/>
    </xf>
    <xf numFmtId="0" fontId="3" fillId="3" borderId="7" xfId="0" applyFont="1" applyFill="1" applyBorder="1" applyAlignment="1">
      <alignment horizontal="center" vertical="center"/>
    </xf>
    <xf numFmtId="0" fontId="3" fillId="3" borderId="10" xfId="0" applyFont="1" applyFill="1" applyBorder="1" applyAlignment="1">
      <alignment horizontal="center" vertical="center"/>
    </xf>
    <xf numFmtId="0" fontId="3" fillId="3" borderId="11" xfId="0" applyFont="1" applyFill="1" applyBorder="1" applyAlignment="1">
      <alignment horizontal="center" vertical="center"/>
    </xf>
    <xf numFmtId="0" fontId="3" fillId="3" borderId="12" xfId="0" applyFont="1" applyFill="1" applyBorder="1" applyAlignment="1">
      <alignment horizontal="center" vertical="center"/>
    </xf>
    <xf numFmtId="0" fontId="3" fillId="3" borderId="8" xfId="0" applyFont="1" applyFill="1" applyBorder="1" applyAlignment="1">
      <alignment horizontal="center" vertical="center"/>
    </xf>
    <xf numFmtId="0" fontId="15" fillId="2" borderId="4" xfId="0" applyFont="1" applyFill="1" applyBorder="1" applyAlignment="1">
      <alignment horizontal="center" vertical="center"/>
    </xf>
    <xf numFmtId="0" fontId="15" fillId="2" borderId="18" xfId="0" applyFont="1" applyFill="1" applyBorder="1" applyAlignment="1">
      <alignment horizontal="center" vertical="center"/>
    </xf>
    <xf numFmtId="0" fontId="15" fillId="2" borderId="26" xfId="0" applyFont="1" applyFill="1" applyBorder="1" applyAlignment="1">
      <alignment horizontal="center" vertical="center"/>
    </xf>
    <xf numFmtId="0" fontId="11" fillId="0" borderId="11" xfId="0" applyFont="1" applyBorder="1" applyAlignment="1">
      <alignment horizontal="left" vertical="top" wrapText="1"/>
    </xf>
    <xf numFmtId="0" fontId="11" fillId="0" borderId="17" xfId="0" applyFont="1" applyBorder="1" applyAlignment="1">
      <alignment horizontal="left" vertical="top" wrapText="1"/>
    </xf>
    <xf numFmtId="0" fontId="11" fillId="0" borderId="13" xfId="0" applyFont="1" applyBorder="1" applyAlignment="1">
      <alignment horizontal="left" vertical="top" wrapText="1"/>
    </xf>
    <xf numFmtId="0" fontId="11" fillId="0" borderId="8" xfId="0" applyFont="1" applyBorder="1" applyAlignment="1">
      <alignment horizontal="left" vertical="top" wrapText="1"/>
    </xf>
    <xf numFmtId="0" fontId="11" fillId="0" borderId="0" xfId="0" applyFont="1" applyAlignment="1">
      <alignment horizontal="left" vertical="top" wrapText="1"/>
    </xf>
    <xf numFmtId="0" fontId="11" fillId="0" borderId="14" xfId="0" applyFont="1" applyBorder="1" applyAlignment="1">
      <alignment horizontal="left" vertical="top" wrapText="1"/>
    </xf>
    <xf numFmtId="0" fontId="11" fillId="0" borderId="12" xfId="0" applyFont="1" applyBorder="1" applyAlignment="1">
      <alignment horizontal="left" vertical="top" wrapText="1"/>
    </xf>
    <xf numFmtId="0" fontId="11" fillId="0" borderId="28" xfId="0" applyFont="1" applyBorder="1" applyAlignment="1">
      <alignment horizontal="left" vertical="top" wrapText="1"/>
    </xf>
    <xf numFmtId="0" fontId="11" fillId="0" borderId="15" xfId="0" applyFont="1" applyBorder="1" applyAlignment="1">
      <alignment horizontal="left" vertical="top" wrapText="1"/>
    </xf>
    <xf numFmtId="0" fontId="5" fillId="7" borderId="11" xfId="0" applyFont="1" applyFill="1" applyBorder="1" applyAlignment="1">
      <alignment horizontal="center" vertical="center" textRotation="90"/>
    </xf>
    <xf numFmtId="0" fontId="5" fillId="7" borderId="8" xfId="0" applyFont="1" applyFill="1" applyBorder="1" applyAlignment="1">
      <alignment horizontal="center" vertical="center" textRotation="90"/>
    </xf>
    <xf numFmtId="0" fontId="5" fillId="7" borderId="12" xfId="0" applyFont="1" applyFill="1" applyBorder="1" applyAlignment="1">
      <alignment horizontal="center" vertical="center" textRotation="90"/>
    </xf>
    <xf numFmtId="0" fontId="5" fillId="7" borderId="0" xfId="0" applyFont="1" applyFill="1" applyAlignment="1">
      <alignment horizontal="center" vertical="center"/>
    </xf>
    <xf numFmtId="0" fontId="3" fillId="3" borderId="7" xfId="0" applyFont="1" applyFill="1" applyBorder="1" applyAlignment="1">
      <alignment horizontal="center" vertical="center" wrapText="1"/>
    </xf>
    <xf numFmtId="0" fontId="5" fillId="7" borderId="9" xfId="0" applyFont="1" applyFill="1" applyBorder="1" applyAlignment="1">
      <alignment horizontal="center" vertical="center" wrapText="1"/>
    </xf>
    <xf numFmtId="0" fontId="5" fillId="7" borderId="10" xfId="0" applyFont="1" applyFill="1" applyBorder="1" applyAlignment="1">
      <alignment horizontal="center" vertical="center" wrapText="1"/>
    </xf>
    <xf numFmtId="0" fontId="5" fillId="7" borderId="11" xfId="0" applyFont="1" applyFill="1" applyBorder="1" applyAlignment="1">
      <alignment horizontal="center" vertical="center" textRotation="90" wrapText="1"/>
    </xf>
    <xf numFmtId="0" fontId="5" fillId="7" borderId="8" xfId="0" applyFont="1" applyFill="1" applyBorder="1" applyAlignment="1">
      <alignment horizontal="center" vertical="center" textRotation="90" wrapText="1"/>
    </xf>
    <xf numFmtId="0" fontId="5" fillId="7" borderId="12" xfId="0" applyFont="1" applyFill="1" applyBorder="1" applyAlignment="1">
      <alignment horizontal="center" vertical="center" textRotation="90" wrapText="1"/>
    </xf>
    <xf numFmtId="0" fontId="6" fillId="7" borderId="0" xfId="0" applyFont="1" applyFill="1" applyAlignment="1">
      <alignment horizontal="center" vertical="center" wrapText="1"/>
    </xf>
    <xf numFmtId="0" fontId="3" fillId="0" borderId="9" xfId="0" applyFont="1" applyBorder="1" applyAlignment="1">
      <alignment horizontal="center" vertical="center" wrapText="1"/>
    </xf>
    <xf numFmtId="0" fontId="3" fillId="0" borderId="7"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8" xfId="0" applyFont="1" applyBorder="1" applyAlignment="1">
      <alignment horizontal="center" vertical="center" wrapText="1"/>
    </xf>
    <xf numFmtId="0" fontId="3" fillId="0" borderId="12" xfId="0" applyFont="1" applyBorder="1" applyAlignment="1">
      <alignment horizontal="center" vertical="center" wrapText="1"/>
    </xf>
    <xf numFmtId="0" fontId="15" fillId="2" borderId="53" xfId="0" applyFont="1" applyFill="1" applyBorder="1" applyAlignment="1">
      <alignment horizontal="center" vertical="center"/>
    </xf>
    <xf numFmtId="0" fontId="15" fillId="2" borderId="63" xfId="0" applyFont="1" applyFill="1" applyBorder="1" applyAlignment="1">
      <alignment horizontal="center" vertical="center"/>
    </xf>
    <xf numFmtId="0" fontId="15" fillId="2" borderId="57" xfId="0" applyFont="1" applyFill="1" applyBorder="1" applyAlignment="1">
      <alignment horizontal="center" vertical="center"/>
    </xf>
    <xf numFmtId="0" fontId="3" fillId="0" borderId="9" xfId="0" applyFont="1" applyBorder="1" applyAlignment="1">
      <alignment horizontal="center" vertical="center"/>
    </xf>
    <xf numFmtId="0" fontId="3" fillId="0" borderId="7"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8" xfId="0" applyFont="1" applyBorder="1" applyAlignment="1">
      <alignment horizontal="center" vertical="center"/>
    </xf>
    <xf numFmtId="0" fontId="3" fillId="0" borderId="12" xfId="0" applyFont="1" applyBorder="1" applyAlignment="1">
      <alignment horizontal="center" vertical="center"/>
    </xf>
    <xf numFmtId="0" fontId="3" fillId="0" borderId="11" xfId="0" applyFont="1" applyBorder="1" applyAlignment="1">
      <alignment horizontal="center" vertical="center" textRotation="90"/>
    </xf>
    <xf numFmtId="0" fontId="3" fillId="0" borderId="8" xfId="0" applyFont="1" applyBorder="1" applyAlignment="1">
      <alignment horizontal="center" vertical="center" textRotation="90"/>
    </xf>
    <xf numFmtId="0" fontId="3" fillId="0" borderId="12" xfId="0" applyFont="1" applyBorder="1" applyAlignment="1">
      <alignment horizontal="center" vertical="center" textRotation="90"/>
    </xf>
    <xf numFmtId="0" fontId="9" fillId="0" borderId="9" xfId="0" applyFont="1" applyBorder="1" applyAlignment="1">
      <alignment horizontal="center" vertical="center" wrapText="1"/>
    </xf>
    <xf numFmtId="0" fontId="9" fillId="0" borderId="7" xfId="0" applyFont="1" applyBorder="1" applyAlignment="1">
      <alignment horizontal="center" vertical="center" wrapText="1"/>
    </xf>
    <xf numFmtId="0" fontId="9" fillId="0" borderId="10" xfId="0" applyFont="1" applyBorder="1" applyAlignment="1">
      <alignment horizontal="center" vertical="center" wrapText="1"/>
    </xf>
    <xf numFmtId="0" fontId="8" fillId="0" borderId="4" xfId="0" applyFont="1" applyBorder="1" applyAlignment="1">
      <alignment horizontal="center" vertical="center"/>
    </xf>
    <xf numFmtId="0" fontId="8" fillId="0" borderId="18" xfId="0" applyFont="1" applyBorder="1" applyAlignment="1">
      <alignment horizontal="center" vertical="center"/>
    </xf>
    <xf numFmtId="0" fontId="14" fillId="0" borderId="11" xfId="0" applyFont="1" applyBorder="1" applyAlignment="1">
      <alignment horizontal="center" vertical="center" wrapText="1"/>
    </xf>
    <xf numFmtId="0" fontId="14" fillId="0" borderId="8" xfId="0" applyFont="1" applyBorder="1" applyAlignment="1">
      <alignment horizontal="center" vertical="center" wrapText="1"/>
    </xf>
    <xf numFmtId="0" fontId="14" fillId="0" borderId="12" xfId="0" applyFont="1" applyBorder="1" applyAlignment="1">
      <alignment horizontal="center" vertical="center" wrapText="1"/>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9" xfId="0" applyFont="1" applyBorder="1" applyAlignment="1">
      <alignment horizontal="center" vertical="center"/>
    </xf>
    <xf numFmtId="0" fontId="3" fillId="0" borderId="49" xfId="0" applyFont="1" applyBorder="1" applyAlignment="1">
      <alignment horizontal="center" vertical="center"/>
    </xf>
    <xf numFmtId="0" fontId="3" fillId="0" borderId="20" xfId="0" applyFont="1" applyBorder="1" applyAlignment="1">
      <alignment horizontal="center" vertical="center" wrapText="1"/>
    </xf>
    <xf numFmtId="0" fontId="3" fillId="0" borderId="50" xfId="0" applyFont="1" applyBorder="1" applyAlignment="1">
      <alignment horizontal="center" vertical="center" wrapText="1"/>
    </xf>
    <xf numFmtId="0" fontId="3" fillId="0" borderId="1" xfId="0" applyFont="1" applyBorder="1" applyAlignment="1">
      <alignment horizontal="center" vertical="center" wrapText="1"/>
    </xf>
    <xf numFmtId="0" fontId="3" fillId="0" borderId="5" xfId="0" applyFont="1" applyBorder="1" applyAlignment="1">
      <alignment horizontal="center" vertical="center" wrapText="1"/>
    </xf>
    <xf numFmtId="0" fontId="3" fillId="0" borderId="2"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15" xfId="0" applyFont="1" applyBorder="1" applyAlignment="1">
      <alignment horizontal="center" vertical="center" wrapText="1"/>
    </xf>
  </cellXfs>
  <cellStyles count="3">
    <cellStyle name="Migliaia" xfId="1" builtinId="3"/>
    <cellStyle name="Normale" xfId="0" builtinId="0"/>
    <cellStyle name="Percentuale" xfId="2" builtinId="5"/>
  </cellStyles>
  <dxfs count="22">
    <dxf>
      <fill>
        <patternFill>
          <bgColor rgb="FFFF0000"/>
        </patternFill>
      </fill>
    </dxf>
    <dxf>
      <fill>
        <patternFill>
          <bgColor rgb="FFFF0000"/>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FFFF00"/>
        </patternFill>
      </fill>
    </dxf>
    <dxf>
      <fill>
        <patternFill>
          <fgColor auto="1"/>
          <bgColor rgb="FF92D050"/>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colors>
    <mruColors>
      <color rgb="FFEE864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080" b="1" i="0" u="none" strike="noStrike" kern="1200" spc="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r>
              <a:rPr lang="en-GB" sz="1400"/>
              <a:t>RDTE Percentages</a:t>
            </a:r>
          </a:p>
        </c:rich>
      </c:tx>
      <c:overlay val="0"/>
      <c:spPr>
        <a:noFill/>
        <a:ln>
          <a:noFill/>
        </a:ln>
        <a:effectLst/>
      </c:spPr>
      <c:txPr>
        <a:bodyPr rot="0" spcFirstLastPara="1" vertOverflow="ellipsis" vert="horz" wrap="square" anchor="ctr" anchorCtr="1"/>
        <a:lstStyle/>
        <a:p>
          <a:pPr>
            <a:defRPr sz="1080" b="1" i="0" u="none" strike="noStrike" kern="1200" spc="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it-IT"/>
        </a:p>
      </c:txPr>
    </c:title>
    <c:autoTitleDeleted val="0"/>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dPt>
            <c:idx val="0"/>
            <c:bubble3D val="0"/>
            <c:spPr>
              <a:solidFill>
                <a:schemeClr val="accent6">
                  <a:shade val="5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1-F0E0-46F7-96EE-D9D36544DB46}"/>
              </c:ext>
            </c:extLst>
          </c:dPt>
          <c:dPt>
            <c:idx val="1"/>
            <c:bubble3D val="0"/>
            <c:spPr>
              <a:solidFill>
                <a:schemeClr val="accent6">
                  <a:shade val="7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3-F0E0-46F7-96EE-D9D36544DB46}"/>
              </c:ext>
            </c:extLst>
          </c:dPt>
          <c:dPt>
            <c:idx val="2"/>
            <c:bubble3D val="0"/>
            <c:spPr>
              <a:solidFill>
                <a:schemeClr val="accent6">
                  <a:shade val="9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5-F0E0-46F7-96EE-D9D36544DB46}"/>
              </c:ext>
            </c:extLst>
          </c:dPt>
          <c:dPt>
            <c:idx val="3"/>
            <c:bubble3D val="0"/>
            <c:spPr>
              <a:solidFill>
                <a:schemeClr val="accent6">
                  <a:tint val="9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7-F0E0-46F7-96EE-D9D36544DB46}"/>
              </c:ext>
            </c:extLst>
          </c:dPt>
          <c:dPt>
            <c:idx val="4"/>
            <c:bubble3D val="0"/>
            <c:spPr>
              <a:solidFill>
                <a:schemeClr val="accent6">
                  <a:tint val="7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9-F0E0-46F7-96EE-D9D36544DB46}"/>
              </c:ext>
            </c:extLst>
          </c:dPt>
          <c:dPt>
            <c:idx val="5"/>
            <c:bubble3D val="0"/>
            <c:spPr>
              <a:solidFill>
                <a:schemeClr val="accent6">
                  <a:tint val="5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B-F0E0-46F7-96EE-D9D36544DB46}"/>
              </c:ext>
            </c:extLst>
          </c:dPt>
          <c:dLbls>
            <c:dLbl>
              <c:idx val="0"/>
              <c:tx>
                <c:rich>
                  <a:bodyPr/>
                  <a:lstStyle/>
                  <a:p>
                    <a:fld id="{E0631A2D-ADFA-49F9-A391-B0AD3269B91D}" type="CATEGORYNAME">
                      <a:rPr lang="en-US">
                        <a:solidFill>
                          <a:schemeClr val="bg1"/>
                        </a:solidFill>
                      </a:rPr>
                      <a:pPr/>
                      <a:t>[NOME CATEGORIA]</a:t>
                    </a:fld>
                    <a:r>
                      <a:rPr lang="en-US" baseline="0">
                        <a:solidFill>
                          <a:schemeClr val="bg1"/>
                        </a:solidFill>
                      </a:rPr>
                      <a:t>
</a:t>
                    </a:r>
                    <a:fld id="{289F0CB9-C3FC-4CA3-A89E-91E94BDD938D}" type="PERCENTAGE">
                      <a:rPr lang="en-US" baseline="0">
                        <a:solidFill>
                          <a:schemeClr val="bg1"/>
                        </a:solidFill>
                      </a:rPr>
                      <a:pPr/>
                      <a:t>[PERCENTUALE]</a:t>
                    </a:fld>
                    <a:endParaRPr lang="en-US" baseline="0">
                      <a:solidFill>
                        <a:schemeClr val="bg1"/>
                      </a:solidFill>
                    </a:endParaRPr>
                  </a:p>
                </c:rich>
              </c:tx>
              <c:showLegendKey val="0"/>
              <c:showVal val="0"/>
              <c:showCatName val="1"/>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1-F0E0-46F7-96EE-D9D36544DB46}"/>
                </c:ext>
              </c:extLst>
            </c:dLbl>
            <c:dLbl>
              <c:idx val="2"/>
              <c:tx>
                <c:rich>
                  <a:bodyPr/>
                  <a:lstStyle/>
                  <a:p>
                    <a:fld id="{57A01857-390C-4D42-838D-1CC6944DD928}" type="CATEGORYNAME">
                      <a:rPr lang="en-US">
                        <a:solidFill>
                          <a:schemeClr val="tx1">
                            <a:lumMod val="75000"/>
                            <a:lumOff val="25000"/>
                          </a:schemeClr>
                        </a:solidFill>
                      </a:rPr>
                      <a:pPr/>
                      <a:t>[NOME CATEGORIA]</a:t>
                    </a:fld>
                    <a:r>
                      <a:rPr lang="en-US" baseline="0">
                        <a:solidFill>
                          <a:schemeClr val="tx1">
                            <a:lumMod val="75000"/>
                            <a:lumOff val="25000"/>
                          </a:schemeClr>
                        </a:solidFill>
                      </a:rPr>
                      <a:t>
</a:t>
                    </a:r>
                    <a:fld id="{8A918DE9-5322-4902-8CBF-BA1DDEFE7DEB}" type="PERCENTAGE">
                      <a:rPr lang="en-US" baseline="0">
                        <a:solidFill>
                          <a:schemeClr val="tx1">
                            <a:lumMod val="75000"/>
                            <a:lumOff val="25000"/>
                          </a:schemeClr>
                        </a:solidFill>
                      </a:rPr>
                      <a:pPr/>
                      <a:t>[PERCENTUALE]</a:t>
                    </a:fld>
                    <a:endParaRPr lang="en-US" baseline="0">
                      <a:solidFill>
                        <a:schemeClr val="tx1">
                          <a:lumMod val="75000"/>
                          <a:lumOff val="25000"/>
                        </a:schemeClr>
                      </a:solidFill>
                    </a:endParaRPr>
                  </a:p>
                </c:rich>
              </c:tx>
              <c:showLegendKey val="0"/>
              <c:showVal val="0"/>
              <c:showCatName val="1"/>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5-F0E0-46F7-96EE-D9D36544DB46}"/>
                </c:ext>
              </c:extLst>
            </c:dLbl>
            <c:dLbl>
              <c:idx val="3"/>
              <c:layout>
                <c:manualLayout>
                  <c:x val="2.4083333333333101E-3"/>
                  <c:y val="-2.7705354317505049E-3"/>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F0E0-46F7-96EE-D9D36544DB46}"/>
                </c:ext>
              </c:extLst>
            </c:dLbl>
            <c:spPr>
              <a:noFill/>
              <a:ln>
                <a:noFill/>
              </a:ln>
              <a:effectLst/>
            </c:spPr>
            <c:txPr>
              <a:bodyPr rot="0" spcFirstLastPara="1" vertOverflow="ellipsis" vert="horz" wrap="square" anchor="ctr" anchorCtr="1"/>
              <a:lstStyle/>
              <a:p>
                <a:pPr>
                  <a:defRPr sz="900" b="1" i="0" u="none" strike="noStrike" kern="120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it-IT"/>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'Results RDTE'!$E$101:$E$106</c:f>
              <c:strCache>
                <c:ptCount val="6"/>
                <c:pt idx="0">
                  <c:v>STRUCTURE</c:v>
                </c:pt>
                <c:pt idx="1">
                  <c:v>POWERPLANT</c:v>
                </c:pt>
                <c:pt idx="2">
                  <c:v>SUBSYSTEMS</c:v>
                </c:pt>
                <c:pt idx="3">
                  <c:v>FURNISHING</c:v>
                </c:pt>
                <c:pt idx="4">
                  <c:v>A/C Integration</c:v>
                </c:pt>
                <c:pt idx="5">
                  <c:v>A/C Manag., Plan. &amp; Doc.</c:v>
                </c:pt>
              </c:strCache>
            </c:strRef>
          </c:cat>
          <c:val>
            <c:numRef>
              <c:f>'Results RDTE'!$F$101:$F$106</c:f>
              <c:numCache>
                <c:formatCode>0.00%</c:formatCode>
                <c:ptCount val="6"/>
                <c:pt idx="0">
                  <c:v>0.12798948193190529</c:v>
                </c:pt>
                <c:pt idx="1">
                  <c:v>2.7168711125430373E-2</c:v>
                </c:pt>
                <c:pt idx="2">
                  <c:v>0.37948428658212213</c:v>
                </c:pt>
                <c:pt idx="3">
                  <c:v>4.3519837332995845E-2</c:v>
                </c:pt>
                <c:pt idx="4">
                  <c:v>0.11950809118010597</c:v>
                </c:pt>
                <c:pt idx="5">
                  <c:v>0.30232959184744046</c:v>
                </c:pt>
              </c:numCache>
            </c:numRef>
          </c:val>
          <c:extLst>
            <c:ext xmlns:c16="http://schemas.microsoft.com/office/drawing/2014/chart" uri="{C3380CC4-5D6E-409C-BE32-E72D297353CC}">
              <c16:uniqueId val="{0000000C-F0E0-46F7-96EE-D9D36544DB46}"/>
            </c:ext>
          </c:extLst>
        </c:ser>
        <c:dLbls>
          <c:showLegendKey val="0"/>
          <c:showVal val="0"/>
          <c:showCatName val="1"/>
          <c:showSerName val="0"/>
          <c:showPercent val="1"/>
          <c:showBubbleSize val="0"/>
          <c:showLeaderLines val="1"/>
        </c:dLbls>
      </c:pie3D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900" b="1">
          <a:solidFill>
            <a:schemeClr val="tx1">
              <a:lumMod val="75000"/>
              <a:lumOff val="25000"/>
            </a:schemeClr>
          </a:solidFill>
          <a:latin typeface="Times New Roman" panose="02020603050405020304" pitchFamily="18" charset="0"/>
          <a:cs typeface="Times New Roman" panose="02020603050405020304" pitchFamily="18" charset="0"/>
        </a:defRPr>
      </a:pPr>
      <a:endParaRPr lang="it-IT"/>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6"/>
    </mc:Choice>
    <mc:Fallback>
      <c:style val="6"/>
    </mc:Fallback>
  </mc:AlternateContent>
  <c:chart>
    <c:title>
      <c:tx>
        <c:rich>
          <a:bodyPr rot="0" spcFirstLastPara="1" vertOverflow="ellipsis" vert="horz" wrap="square" anchor="ctr" anchorCtr="1"/>
          <a:lstStyle/>
          <a:p>
            <a:pPr>
              <a:defRPr sz="1080" b="1" i="0" u="none" strike="noStrike" kern="1200" spc="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r>
              <a:rPr lang="en-GB" sz="1400"/>
              <a:t>PROD Percentages</a:t>
            </a:r>
          </a:p>
        </c:rich>
      </c:tx>
      <c:overlay val="0"/>
      <c:spPr>
        <a:noFill/>
        <a:ln>
          <a:noFill/>
        </a:ln>
        <a:effectLst/>
      </c:spPr>
      <c:txPr>
        <a:bodyPr rot="0" spcFirstLastPara="1" vertOverflow="ellipsis" vert="horz" wrap="square" anchor="ctr" anchorCtr="1"/>
        <a:lstStyle/>
        <a:p>
          <a:pPr>
            <a:defRPr sz="1080" b="1" i="0" u="none" strike="noStrike" kern="1200" spc="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it-IT"/>
        </a:p>
      </c:txPr>
    </c:title>
    <c:autoTitleDeleted val="0"/>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dPt>
            <c:idx val="0"/>
            <c:bubble3D val="0"/>
            <c:spPr>
              <a:solidFill>
                <a:schemeClr val="accent4">
                  <a:shade val="5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1-BC1B-48B8-AE71-C32563A34D39}"/>
              </c:ext>
            </c:extLst>
          </c:dPt>
          <c:dPt>
            <c:idx val="1"/>
            <c:bubble3D val="0"/>
            <c:spPr>
              <a:solidFill>
                <a:schemeClr val="accent4">
                  <a:shade val="7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3-BC1B-48B8-AE71-C32563A34D39}"/>
              </c:ext>
            </c:extLst>
          </c:dPt>
          <c:dPt>
            <c:idx val="2"/>
            <c:bubble3D val="0"/>
            <c:spPr>
              <a:solidFill>
                <a:schemeClr val="accent4">
                  <a:shade val="9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5-BC1B-48B8-AE71-C32563A34D39}"/>
              </c:ext>
            </c:extLst>
          </c:dPt>
          <c:dPt>
            <c:idx val="3"/>
            <c:bubble3D val="0"/>
            <c:spPr>
              <a:solidFill>
                <a:schemeClr val="accent4">
                  <a:tint val="9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7-BC1B-48B8-AE71-C32563A34D39}"/>
              </c:ext>
            </c:extLst>
          </c:dPt>
          <c:dPt>
            <c:idx val="4"/>
            <c:bubble3D val="0"/>
            <c:spPr>
              <a:solidFill>
                <a:schemeClr val="accent4">
                  <a:tint val="7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9-BC1B-48B8-AE71-C32563A34D39}"/>
              </c:ext>
            </c:extLst>
          </c:dPt>
          <c:dPt>
            <c:idx val="5"/>
            <c:bubble3D val="0"/>
            <c:spPr>
              <a:solidFill>
                <a:schemeClr val="accent4">
                  <a:tint val="5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B-BC1B-48B8-AE71-C32563A34D39}"/>
              </c:ext>
            </c:extLst>
          </c:dPt>
          <c:dLbls>
            <c:dLbl>
              <c:idx val="0"/>
              <c:tx>
                <c:rich>
                  <a:bodyPr/>
                  <a:lstStyle/>
                  <a:p>
                    <a:fld id="{E0631A2D-ADFA-49F9-A391-B0AD3269B91D}" type="CATEGORYNAME">
                      <a:rPr lang="en-US">
                        <a:solidFill>
                          <a:schemeClr val="bg1"/>
                        </a:solidFill>
                      </a:rPr>
                      <a:pPr/>
                      <a:t>[NOME CATEGORIA]</a:t>
                    </a:fld>
                    <a:r>
                      <a:rPr lang="en-US" baseline="0">
                        <a:solidFill>
                          <a:schemeClr val="bg1"/>
                        </a:solidFill>
                      </a:rPr>
                      <a:t>
</a:t>
                    </a:r>
                    <a:fld id="{289F0CB9-C3FC-4CA3-A89E-91E94BDD938D}" type="PERCENTAGE">
                      <a:rPr lang="en-US" baseline="0">
                        <a:solidFill>
                          <a:schemeClr val="bg1"/>
                        </a:solidFill>
                      </a:rPr>
                      <a:pPr/>
                      <a:t>[PERCENTUALE]</a:t>
                    </a:fld>
                    <a:endParaRPr lang="en-US" baseline="0">
                      <a:solidFill>
                        <a:schemeClr val="bg1"/>
                      </a:solidFill>
                    </a:endParaRPr>
                  </a:p>
                </c:rich>
              </c:tx>
              <c:showLegendKey val="0"/>
              <c:showVal val="0"/>
              <c:showCatName val="1"/>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1-BC1B-48B8-AE71-C32563A34D39}"/>
                </c:ext>
              </c:extLst>
            </c:dLbl>
            <c:dLbl>
              <c:idx val="2"/>
              <c:tx>
                <c:rich>
                  <a:bodyPr/>
                  <a:lstStyle/>
                  <a:p>
                    <a:fld id="{57A01857-390C-4D42-838D-1CC6944DD928}" type="CATEGORYNAME">
                      <a:rPr lang="en-US">
                        <a:solidFill>
                          <a:schemeClr val="tx1">
                            <a:lumMod val="75000"/>
                            <a:lumOff val="25000"/>
                          </a:schemeClr>
                        </a:solidFill>
                      </a:rPr>
                      <a:pPr/>
                      <a:t>[NOME CATEGORIA]</a:t>
                    </a:fld>
                    <a:r>
                      <a:rPr lang="en-US" baseline="0">
                        <a:solidFill>
                          <a:schemeClr val="tx1">
                            <a:lumMod val="75000"/>
                            <a:lumOff val="25000"/>
                          </a:schemeClr>
                        </a:solidFill>
                      </a:rPr>
                      <a:t>
</a:t>
                    </a:r>
                    <a:fld id="{8A918DE9-5322-4902-8CBF-BA1DDEFE7DEB}" type="PERCENTAGE">
                      <a:rPr lang="en-US" baseline="0">
                        <a:solidFill>
                          <a:schemeClr val="tx1">
                            <a:lumMod val="75000"/>
                            <a:lumOff val="25000"/>
                          </a:schemeClr>
                        </a:solidFill>
                      </a:rPr>
                      <a:pPr/>
                      <a:t>[PERCENTUALE]</a:t>
                    </a:fld>
                    <a:endParaRPr lang="en-US" baseline="0">
                      <a:solidFill>
                        <a:schemeClr val="tx1">
                          <a:lumMod val="75000"/>
                          <a:lumOff val="25000"/>
                        </a:schemeClr>
                      </a:solidFill>
                    </a:endParaRPr>
                  </a:p>
                </c:rich>
              </c:tx>
              <c:showLegendKey val="0"/>
              <c:showVal val="0"/>
              <c:showCatName val="1"/>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5-BC1B-48B8-AE71-C32563A34D39}"/>
                </c:ext>
              </c:extLst>
            </c:dLbl>
            <c:dLbl>
              <c:idx val="3"/>
              <c:layout>
                <c:manualLayout>
                  <c:x val="2.4083333333333101E-3"/>
                  <c:y val="-2.7705354317505049E-3"/>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BC1B-48B8-AE71-C32563A34D39}"/>
                </c:ext>
              </c:extLst>
            </c:dLbl>
            <c:spPr>
              <a:noFill/>
              <a:ln>
                <a:noFill/>
              </a:ln>
              <a:effectLst/>
            </c:spPr>
            <c:txPr>
              <a:bodyPr rot="0" spcFirstLastPara="1" vertOverflow="ellipsis" vert="horz" wrap="square" anchor="ctr" anchorCtr="1"/>
              <a:lstStyle/>
              <a:p>
                <a:pPr>
                  <a:defRPr sz="900" b="1" i="0" u="none" strike="noStrike" kern="120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it-IT"/>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'Results PROD'!$E$101:$E$106</c:f>
              <c:strCache>
                <c:ptCount val="6"/>
                <c:pt idx="0">
                  <c:v>STRUCTURE</c:v>
                </c:pt>
                <c:pt idx="1">
                  <c:v>POWERPLANT</c:v>
                </c:pt>
                <c:pt idx="2">
                  <c:v>SUBSYSTEMS</c:v>
                </c:pt>
                <c:pt idx="3">
                  <c:v>FURNISHING</c:v>
                </c:pt>
                <c:pt idx="4">
                  <c:v>A/C Integration</c:v>
                </c:pt>
                <c:pt idx="5">
                  <c:v>A/C Manag., Plan. &amp; Doc.</c:v>
                </c:pt>
              </c:strCache>
            </c:strRef>
          </c:cat>
          <c:val>
            <c:numRef>
              <c:f>'Results PROD'!$F$101:$F$106</c:f>
              <c:numCache>
                <c:formatCode>0.00%</c:formatCode>
                <c:ptCount val="6"/>
                <c:pt idx="0">
                  <c:v>0.26141646265926516</c:v>
                </c:pt>
                <c:pt idx="1">
                  <c:v>0.20277572515319428</c:v>
                </c:pt>
                <c:pt idx="2">
                  <c:v>0.32918141656427158</c:v>
                </c:pt>
                <c:pt idx="3">
                  <c:v>5.9374124935540951E-2</c:v>
                </c:pt>
                <c:pt idx="4">
                  <c:v>1.3815961361969609E-2</c:v>
                </c:pt>
                <c:pt idx="5">
                  <c:v>0.13343630932575845</c:v>
                </c:pt>
              </c:numCache>
            </c:numRef>
          </c:val>
          <c:extLst>
            <c:ext xmlns:c16="http://schemas.microsoft.com/office/drawing/2014/chart" uri="{C3380CC4-5D6E-409C-BE32-E72D297353CC}">
              <c16:uniqueId val="{0000000C-BC1B-48B8-AE71-C32563A34D39}"/>
            </c:ext>
          </c:extLst>
        </c:ser>
        <c:dLbls>
          <c:showLegendKey val="0"/>
          <c:showVal val="0"/>
          <c:showCatName val="1"/>
          <c:showSerName val="0"/>
          <c:showPercent val="1"/>
          <c:showBubbleSize val="0"/>
          <c:showLeaderLines val="1"/>
        </c:dLbls>
      </c:pie3D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900" b="1">
          <a:solidFill>
            <a:schemeClr val="tx1">
              <a:lumMod val="75000"/>
              <a:lumOff val="25000"/>
            </a:schemeClr>
          </a:solidFill>
          <a:latin typeface="Times New Roman" panose="02020603050405020304" pitchFamily="18" charset="0"/>
          <a:cs typeface="Times New Roman" panose="02020603050405020304" pitchFamily="18" charset="0"/>
        </a:defRPr>
      </a:pPr>
      <a:endParaRPr lang="it-IT"/>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7"/>
    </mc:Choice>
    <mc:Fallback>
      <c:style val="7"/>
    </mc:Fallback>
  </mc:AlternateContent>
  <c:chart>
    <c:title>
      <c:tx>
        <c:rich>
          <a:bodyPr rot="0" spcFirstLastPara="1" vertOverflow="ellipsis" vert="horz" wrap="square" anchor="ctr" anchorCtr="1"/>
          <a:lstStyle/>
          <a:p>
            <a:pPr>
              <a:defRPr sz="1080" b="1" i="0" u="none" strike="noStrike" kern="1200" spc="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r>
              <a:rPr lang="en-GB" sz="1400"/>
              <a:t>DOC Percentages</a:t>
            </a:r>
          </a:p>
        </c:rich>
      </c:tx>
      <c:overlay val="0"/>
      <c:spPr>
        <a:noFill/>
        <a:ln>
          <a:noFill/>
        </a:ln>
        <a:effectLst/>
      </c:spPr>
      <c:txPr>
        <a:bodyPr rot="0" spcFirstLastPara="1" vertOverflow="ellipsis" vert="horz" wrap="square" anchor="ctr" anchorCtr="1"/>
        <a:lstStyle/>
        <a:p>
          <a:pPr>
            <a:defRPr sz="1080" b="1" i="0" u="none" strike="noStrike" kern="1200" spc="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it-IT"/>
        </a:p>
      </c:txPr>
    </c:title>
    <c:autoTitleDeleted val="0"/>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dPt>
            <c:idx val="0"/>
            <c:bubble3D val="0"/>
            <c:spPr>
              <a:solidFill>
                <a:schemeClr val="accent5">
                  <a:shade val="47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1-F5C3-401A-BEC3-526ACB146792}"/>
              </c:ext>
            </c:extLst>
          </c:dPt>
          <c:dPt>
            <c:idx val="1"/>
            <c:bubble3D val="0"/>
            <c:spPr>
              <a:solidFill>
                <a:schemeClr val="accent5">
                  <a:shade val="65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3-F5C3-401A-BEC3-526ACB146792}"/>
              </c:ext>
            </c:extLst>
          </c:dPt>
          <c:dPt>
            <c:idx val="2"/>
            <c:bubble3D val="0"/>
            <c:spPr>
              <a:solidFill>
                <a:schemeClr val="accent5">
                  <a:shade val="82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5-F5C3-401A-BEC3-526ACB146792}"/>
              </c:ext>
            </c:extLst>
          </c:dPt>
          <c:dPt>
            <c:idx val="3"/>
            <c:bubble3D val="0"/>
            <c:spPr>
              <a:solidFill>
                <a:schemeClr val="accent5"/>
              </a:solidFill>
              <a:ln w="25400">
                <a:solidFill>
                  <a:schemeClr val="lt1"/>
                </a:solidFill>
              </a:ln>
              <a:effectLst/>
              <a:sp3d contourW="25400">
                <a:contourClr>
                  <a:schemeClr val="lt1"/>
                </a:contourClr>
              </a:sp3d>
            </c:spPr>
            <c:extLst>
              <c:ext xmlns:c16="http://schemas.microsoft.com/office/drawing/2014/chart" uri="{C3380CC4-5D6E-409C-BE32-E72D297353CC}">
                <c16:uniqueId val="{00000007-F5C3-401A-BEC3-526ACB146792}"/>
              </c:ext>
            </c:extLst>
          </c:dPt>
          <c:dPt>
            <c:idx val="4"/>
            <c:bubble3D val="0"/>
            <c:spPr>
              <a:solidFill>
                <a:schemeClr val="accent5">
                  <a:tint val="83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9-F5C3-401A-BEC3-526ACB146792}"/>
              </c:ext>
            </c:extLst>
          </c:dPt>
          <c:dPt>
            <c:idx val="5"/>
            <c:bubble3D val="0"/>
            <c:spPr>
              <a:solidFill>
                <a:schemeClr val="accent5">
                  <a:tint val="65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B-F5C3-401A-BEC3-526ACB146792}"/>
              </c:ext>
            </c:extLst>
          </c:dPt>
          <c:dPt>
            <c:idx val="6"/>
            <c:bubble3D val="0"/>
            <c:spPr>
              <a:solidFill>
                <a:schemeClr val="accent5">
                  <a:tint val="48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D-AE08-4AAE-9B3E-927681923AAB}"/>
              </c:ext>
            </c:extLst>
          </c:dPt>
          <c:dLbls>
            <c:dLbl>
              <c:idx val="0"/>
              <c:tx>
                <c:rich>
                  <a:bodyPr/>
                  <a:lstStyle/>
                  <a:p>
                    <a:fld id="{45746A2B-5EC4-45DE-84A1-A0CBE7E84F6F}" type="CATEGORYNAME">
                      <a:rPr lang="en-US">
                        <a:solidFill>
                          <a:schemeClr val="bg1"/>
                        </a:solidFill>
                      </a:rPr>
                      <a:pPr/>
                      <a:t>[NOME CATEGORIA]</a:t>
                    </a:fld>
                    <a:r>
                      <a:rPr lang="en-US" baseline="0">
                        <a:solidFill>
                          <a:schemeClr val="bg1"/>
                        </a:solidFill>
                      </a:rPr>
                      <a:t>
</a:t>
                    </a:r>
                    <a:fld id="{F0D0242F-3417-4345-8306-FDCCFF742161}" type="PERCENTAGE">
                      <a:rPr lang="en-US" baseline="0">
                        <a:solidFill>
                          <a:schemeClr val="bg1"/>
                        </a:solidFill>
                      </a:rPr>
                      <a:pPr/>
                      <a:t>[PERCENTUALE]</a:t>
                    </a:fld>
                    <a:endParaRPr lang="en-US" baseline="0">
                      <a:solidFill>
                        <a:schemeClr val="bg1"/>
                      </a:solidFill>
                    </a:endParaRPr>
                  </a:p>
                </c:rich>
              </c:tx>
              <c:showLegendKey val="0"/>
              <c:showVal val="0"/>
              <c:showCatName val="1"/>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1-F5C3-401A-BEC3-526ACB146792}"/>
                </c:ext>
              </c:extLst>
            </c:dLbl>
            <c:dLbl>
              <c:idx val="1"/>
              <c:tx>
                <c:rich>
                  <a:bodyPr/>
                  <a:lstStyle/>
                  <a:p>
                    <a:fld id="{5251B503-9F09-4A1F-B31A-3F50F913D1AB}" type="CATEGORYNAME">
                      <a:rPr lang="en-US">
                        <a:solidFill>
                          <a:schemeClr val="bg1"/>
                        </a:solidFill>
                      </a:rPr>
                      <a:pPr/>
                      <a:t>[NOME CATEGORIA]</a:t>
                    </a:fld>
                    <a:r>
                      <a:rPr lang="en-US" baseline="0">
                        <a:solidFill>
                          <a:schemeClr val="bg1"/>
                        </a:solidFill>
                      </a:rPr>
                      <a:t>
</a:t>
                    </a:r>
                    <a:fld id="{039F0C01-B473-4508-B19A-72391782DAF2}" type="PERCENTAGE">
                      <a:rPr lang="en-US" baseline="0">
                        <a:solidFill>
                          <a:schemeClr val="bg1"/>
                        </a:solidFill>
                      </a:rPr>
                      <a:pPr/>
                      <a:t>[PERCENTUALE]</a:t>
                    </a:fld>
                    <a:endParaRPr lang="en-US" baseline="0">
                      <a:solidFill>
                        <a:schemeClr val="bg1"/>
                      </a:solidFill>
                    </a:endParaRPr>
                  </a:p>
                </c:rich>
              </c:tx>
              <c:showLegendKey val="0"/>
              <c:showVal val="0"/>
              <c:showCatName val="1"/>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3-F5C3-401A-BEC3-526ACB146792}"/>
                </c:ext>
              </c:extLst>
            </c:dLbl>
            <c:dLbl>
              <c:idx val="2"/>
              <c:tx>
                <c:rich>
                  <a:bodyPr/>
                  <a:lstStyle/>
                  <a:p>
                    <a:fld id="{DB00FD6D-EA2E-4BE5-BF81-3DE0425D2B16}" type="CATEGORYNAME">
                      <a:rPr lang="en-US">
                        <a:solidFill>
                          <a:schemeClr val="bg1"/>
                        </a:solidFill>
                      </a:rPr>
                      <a:pPr/>
                      <a:t>[NOME CATEGORIA]</a:t>
                    </a:fld>
                    <a:r>
                      <a:rPr lang="en-US" baseline="0">
                        <a:solidFill>
                          <a:schemeClr val="bg1"/>
                        </a:solidFill>
                      </a:rPr>
                      <a:t>
</a:t>
                    </a:r>
                    <a:fld id="{B9160625-FB82-4A76-AA01-53A0DBC338F5}" type="PERCENTAGE">
                      <a:rPr lang="en-US" baseline="0">
                        <a:solidFill>
                          <a:schemeClr val="bg1"/>
                        </a:solidFill>
                      </a:rPr>
                      <a:pPr/>
                      <a:t>[PERCENTUALE]</a:t>
                    </a:fld>
                    <a:endParaRPr lang="en-US" baseline="0">
                      <a:solidFill>
                        <a:schemeClr val="bg1"/>
                      </a:solidFill>
                    </a:endParaRPr>
                  </a:p>
                </c:rich>
              </c:tx>
              <c:showLegendKey val="0"/>
              <c:showVal val="0"/>
              <c:showCatName val="1"/>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5-F5C3-401A-BEC3-526ACB146792}"/>
                </c:ext>
              </c:extLst>
            </c:dLbl>
            <c:spPr>
              <a:noFill/>
              <a:ln>
                <a:noFill/>
              </a:ln>
              <a:effectLst/>
            </c:spPr>
            <c:txPr>
              <a:bodyPr rot="0" spcFirstLastPara="1" vertOverflow="ellipsis" vert="horz" wrap="square" anchor="ctr" anchorCtr="1"/>
              <a:lstStyle/>
              <a:p>
                <a:pPr>
                  <a:defRPr sz="900" b="1" i="0" u="none" strike="noStrike" kern="120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it-IT"/>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'Results OPERATING'!$K$4:$K$10</c:f>
              <c:strCache>
                <c:ptCount val="7"/>
                <c:pt idx="0">
                  <c:v>Capital Costs</c:v>
                </c:pt>
                <c:pt idx="1">
                  <c:v>Crew Costs</c:v>
                </c:pt>
                <c:pt idx="2">
                  <c:v>Fuel</c:v>
                </c:pt>
                <c:pt idx="3">
                  <c:v>Charges</c:v>
                </c:pt>
                <c:pt idx="4">
                  <c:v>Environmental Charges</c:v>
                </c:pt>
                <c:pt idx="5">
                  <c:v>Maintenance Costs</c:v>
                </c:pt>
                <c:pt idx="6">
                  <c:v>Operational Interruptions</c:v>
                </c:pt>
              </c:strCache>
            </c:strRef>
          </c:cat>
          <c:val>
            <c:numRef>
              <c:f>'Results OPERATING'!$L$4:$L$10</c:f>
              <c:numCache>
                <c:formatCode>_(* #,##0.00_);_(* \(#,##0.00\);_(* "-"??_);_(@_)</c:formatCode>
                <c:ptCount val="7"/>
                <c:pt idx="0">
                  <c:v>1082.8345570022002</c:v>
                </c:pt>
                <c:pt idx="1">
                  <c:v>443.35144616512133</c:v>
                </c:pt>
                <c:pt idx="2">
                  <c:v>385.21900413753758</c:v>
                </c:pt>
                <c:pt idx="3">
                  <c:v>238.54399637722724</c:v>
                </c:pt>
                <c:pt idx="4">
                  <c:v>81.627631026575415</c:v>
                </c:pt>
                <c:pt idx="5">
                  <c:v>819.32160556810879</c:v>
                </c:pt>
                <c:pt idx="6">
                  <c:v>79.699349386255378</c:v>
                </c:pt>
              </c:numCache>
            </c:numRef>
          </c:val>
          <c:extLst>
            <c:ext xmlns:c16="http://schemas.microsoft.com/office/drawing/2014/chart" uri="{C3380CC4-5D6E-409C-BE32-E72D297353CC}">
              <c16:uniqueId val="{0000000C-F5C3-401A-BEC3-526ACB146792}"/>
            </c:ext>
          </c:extLst>
        </c:ser>
        <c:dLbls>
          <c:showLegendKey val="0"/>
          <c:showVal val="0"/>
          <c:showCatName val="1"/>
          <c:showSerName val="0"/>
          <c:showPercent val="1"/>
          <c:showBubbleSize val="0"/>
          <c:showLeaderLines val="1"/>
        </c:dLbls>
      </c:pie3D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900" b="1">
          <a:solidFill>
            <a:schemeClr val="tx1">
              <a:lumMod val="75000"/>
              <a:lumOff val="25000"/>
            </a:schemeClr>
          </a:solidFill>
          <a:latin typeface="Times New Roman" panose="02020603050405020304" pitchFamily="18" charset="0"/>
          <a:cs typeface="Times New Roman" panose="02020603050405020304" pitchFamily="18" charset="0"/>
        </a:defRPr>
      </a:pPr>
      <a:endParaRPr lang="it-IT"/>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withinLinear" id="19">
  <a:schemeClr val="accent6"/>
</cs:colorStyle>
</file>

<file path=xl/charts/colors2.xml><?xml version="1.0" encoding="utf-8"?>
<cs:colorStyle xmlns:cs="http://schemas.microsoft.com/office/drawing/2012/chartStyle" xmlns:a="http://schemas.openxmlformats.org/drawingml/2006/main" meth="withinLinear" id="17">
  <a:schemeClr val="accent4"/>
</cs:colorStyle>
</file>

<file path=xl/charts/colors3.xml><?xml version="1.0" encoding="utf-8"?>
<cs:colorStyle xmlns:cs="http://schemas.microsoft.com/office/drawing/2012/chartStyle" xmlns:a="http://schemas.openxmlformats.org/drawingml/2006/main" meth="withinLinear" id="18">
  <a:schemeClr val="accent5"/>
</cs:colorStyle>
</file>

<file path=xl/charts/style1.xml><?xml version="1.0" encoding="utf-8"?>
<cs:chartStyle xmlns:cs="http://schemas.microsoft.com/office/drawing/2012/chartStyle" xmlns:a="http://schemas.openxmlformats.org/drawingml/2006/main" id="26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6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6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4</xdr:col>
      <xdr:colOff>0</xdr:colOff>
      <xdr:row>2</xdr:row>
      <xdr:rowOff>0</xdr:rowOff>
    </xdr:from>
    <xdr:to>
      <xdr:col>10</xdr:col>
      <xdr:colOff>311118</xdr:colOff>
      <xdr:row>18</xdr:row>
      <xdr:rowOff>21971</xdr:rowOff>
    </xdr:to>
    <xdr:graphicFrame macro="">
      <xdr:nvGraphicFramePr>
        <xdr:cNvPr id="2" name="Grafico 1">
          <a:extLst>
            <a:ext uri="{FF2B5EF4-FFF2-40B4-BE49-F238E27FC236}">
              <a16:creationId xmlns:a16="http://schemas.microsoft.com/office/drawing/2014/main" id="{DF453D3E-47AA-4ACE-87F8-4F296CCDC6A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0</xdr:colOff>
      <xdr:row>2</xdr:row>
      <xdr:rowOff>0</xdr:rowOff>
    </xdr:from>
    <xdr:to>
      <xdr:col>10</xdr:col>
      <xdr:colOff>34706</xdr:colOff>
      <xdr:row>18</xdr:row>
      <xdr:rowOff>29442</xdr:rowOff>
    </xdr:to>
    <xdr:graphicFrame macro="">
      <xdr:nvGraphicFramePr>
        <xdr:cNvPr id="2" name="Grafico 1">
          <a:extLst>
            <a:ext uri="{FF2B5EF4-FFF2-40B4-BE49-F238E27FC236}">
              <a16:creationId xmlns:a16="http://schemas.microsoft.com/office/drawing/2014/main" id="{548EE105-9259-42CB-97BE-C3351FF69CA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10</xdr:col>
      <xdr:colOff>0</xdr:colOff>
      <xdr:row>11</xdr:row>
      <xdr:rowOff>0</xdr:rowOff>
    </xdr:from>
    <xdr:to>
      <xdr:col>15</xdr:col>
      <xdr:colOff>317909</xdr:colOff>
      <xdr:row>27</xdr:row>
      <xdr:rowOff>7030</xdr:rowOff>
    </xdr:to>
    <xdr:graphicFrame macro="">
      <xdr:nvGraphicFramePr>
        <xdr:cNvPr id="3" name="Grafico 2">
          <a:extLst>
            <a:ext uri="{FF2B5EF4-FFF2-40B4-BE49-F238E27FC236}">
              <a16:creationId xmlns:a16="http://schemas.microsoft.com/office/drawing/2014/main" id="{7346B1D7-26DD-41C0-BCCE-75B13BE6720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marco\OneDrive\Desktop\Tesi\ORIGINALE\Run%20Price%20Originali\ATR72\PBS_output_16_1_ATR72_Dev_600u_newmasses2.xlsx" TargetMode="External"/><Relationship Id="rId1" Type="http://schemas.openxmlformats.org/officeDocument/2006/relationships/externalLinkPath" Target="/Users/marco/OneDrive/Desktop/Tesi/ORIGINALE/Run%20Price%20Originali/ATR72/PBS_output_16_1_ATR72_Dev_600u_newmasses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rice Results PBS"/>
      <sheetName val="Summary"/>
      <sheetName val="Summary Short"/>
    </sheetNames>
    <sheetDataSet>
      <sheetData sheetId="0">
        <row r="7">
          <cell r="A7" t="str">
            <v>Wing</v>
          </cell>
        </row>
        <row r="8">
          <cell r="A8" t="str">
            <v>Fuselage</v>
          </cell>
        </row>
        <row r="9">
          <cell r="A9" t="str">
            <v>Horizontal tail</v>
          </cell>
        </row>
        <row r="10">
          <cell r="A10" t="str">
            <v>Vertical Tail</v>
          </cell>
        </row>
        <row r="11">
          <cell r="A11" t="str">
            <v>Nacelles</v>
          </cell>
        </row>
        <row r="13">
          <cell r="A13" t="str">
            <v>Main Landing Gear</v>
          </cell>
        </row>
        <row r="14">
          <cell r="A14" t="str">
            <v>Nose Landing Gear</v>
          </cell>
        </row>
        <row r="16">
          <cell r="A16" t="str">
            <v>Engine</v>
          </cell>
        </row>
        <row r="17">
          <cell r="A17" t="str">
            <v>Engine Control</v>
          </cell>
        </row>
        <row r="20">
          <cell r="A20" t="str">
            <v>Refuelling System</v>
          </cell>
        </row>
        <row r="21">
          <cell r="A21" t="str">
            <v>Fueling System</v>
          </cell>
        </row>
        <row r="23">
          <cell r="A23" t="str">
            <v>CAU Group</v>
          </cell>
        </row>
        <row r="36">
          <cell r="A36" t="str">
            <v>Bus interface and adapter unit</v>
          </cell>
        </row>
        <row r="37">
          <cell r="A37" t="str">
            <v>ADF (ARN 149) &amp; Digital Map</v>
          </cell>
        </row>
        <row r="38">
          <cell r="A38" t="str">
            <v>CNI MS &amp; Data Loader &amp; Mission Computer</v>
          </cell>
        </row>
        <row r="39">
          <cell r="A39" t="str">
            <v>VHF NAV (ARN 147)</v>
          </cell>
        </row>
        <row r="40">
          <cell r="A40" t="str">
            <v>Radalt</v>
          </cell>
        </row>
        <row r="41">
          <cell r="A41" t="str">
            <v>Color weather radar</v>
          </cell>
        </row>
        <row r="42">
          <cell r="A42" t="str">
            <v>Air Data Computer</v>
          </cell>
        </row>
        <row r="43">
          <cell r="A43" t="str">
            <v>GPS/INS &amp; MDU</v>
          </cell>
        </row>
        <row r="44">
          <cell r="A44" t="str">
            <v>UHF/VHF DF</v>
          </cell>
        </row>
        <row r="45">
          <cell r="A45" t="str">
            <v>Mission SW</v>
          </cell>
        </row>
        <row r="46">
          <cell r="A46" t="str">
            <v>Air Data SW</v>
          </cell>
        </row>
        <row r="48">
          <cell r="A48" t="str">
            <v>VHF/UHF Radio</v>
          </cell>
        </row>
        <row r="49">
          <cell r="A49" t="str">
            <v>HF</v>
          </cell>
        </row>
        <row r="50">
          <cell r="A50" t="str">
            <v>INTERCOM System</v>
          </cell>
        </row>
        <row r="51">
          <cell r="A51" t="str">
            <v>CVR</v>
          </cell>
        </row>
        <row r="52">
          <cell r="A52" t="str">
            <v>FDR</v>
          </cell>
        </row>
        <row r="53">
          <cell r="A53" t="str">
            <v>ELT</v>
          </cell>
        </row>
        <row r="54">
          <cell r="A54" t="str">
            <v>TCAS II SYSTEM</v>
          </cell>
        </row>
        <row r="56">
          <cell r="A56" t="str">
            <v>Electrical Generators</v>
          </cell>
        </row>
        <row r="57">
          <cell r="A57" t="str">
            <v>Electrical Distribution and Others</v>
          </cell>
        </row>
      </sheetData>
      <sheetData sheetId="1"/>
      <sheetData sheetId="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32DCFE-1907-4661-9B67-289EF4BB48CC}">
  <sheetPr>
    <tabColor theme="0"/>
  </sheetPr>
  <dimension ref="A1:D30"/>
  <sheetViews>
    <sheetView zoomScale="85" zoomScaleNormal="85" workbookViewId="0">
      <selection sqref="A1:B1"/>
    </sheetView>
  </sheetViews>
  <sheetFormatPr defaultRowHeight="15.5" x14ac:dyDescent="0.35"/>
  <cols>
    <col min="1" max="1" width="35.26953125" style="2" bestFit="1" customWidth="1"/>
    <col min="2" max="2" width="10.81640625" style="3" customWidth="1"/>
    <col min="3" max="3" width="8.7265625" style="2"/>
    <col min="4" max="4" width="129.36328125" style="2" customWidth="1"/>
    <col min="5" max="16384" width="8.7265625" style="2"/>
  </cols>
  <sheetData>
    <row r="1" spans="1:4" ht="46" customHeight="1" thickBot="1" x14ac:dyDescent="0.4">
      <c r="A1" s="357" t="s">
        <v>104</v>
      </c>
      <c r="B1" s="358"/>
      <c r="D1" s="249" t="s">
        <v>389</v>
      </c>
    </row>
    <row r="2" spans="1:4" ht="16" thickBot="1" x14ac:dyDescent="0.4"/>
    <row r="3" spans="1:4" ht="16" thickBot="1" x14ac:dyDescent="0.4">
      <c r="A3" s="4" t="s">
        <v>171</v>
      </c>
      <c r="B3" s="5" t="s">
        <v>172</v>
      </c>
      <c r="D3" s="4" t="s">
        <v>399</v>
      </c>
    </row>
    <row r="4" spans="1:4" ht="16" thickBot="1" x14ac:dyDescent="0.4">
      <c r="A4" s="6" t="s">
        <v>173</v>
      </c>
      <c r="B4" s="7" t="s">
        <v>113</v>
      </c>
      <c r="D4" s="6" t="s">
        <v>400</v>
      </c>
    </row>
    <row r="5" spans="1:4" ht="16" thickBot="1" x14ac:dyDescent="0.4">
      <c r="A5" s="6" t="s">
        <v>174</v>
      </c>
      <c r="B5" s="7" t="s">
        <v>175</v>
      </c>
      <c r="D5" s="250" t="s">
        <v>401</v>
      </c>
    </row>
    <row r="6" spans="1:4" ht="16" thickBot="1" x14ac:dyDescent="0.4">
      <c r="A6" s="8" t="s">
        <v>176</v>
      </c>
      <c r="B6" s="9">
        <v>2</v>
      </c>
      <c r="D6" s="6" t="s">
        <v>390</v>
      </c>
    </row>
    <row r="7" spans="1:4" ht="16" thickBot="1" x14ac:dyDescent="0.4"/>
    <row r="8" spans="1:4" ht="14" customHeight="1" thickBot="1" x14ac:dyDescent="0.4">
      <c r="A8" s="10" t="s">
        <v>111</v>
      </c>
      <c r="B8" s="11">
        <v>600</v>
      </c>
      <c r="D8" s="6" t="s">
        <v>391</v>
      </c>
    </row>
    <row r="9" spans="1:4" ht="16" thickBot="1" x14ac:dyDescent="0.4"/>
    <row r="10" spans="1:4" ht="16" thickBot="1" x14ac:dyDescent="0.4">
      <c r="A10" s="12" t="s">
        <v>112</v>
      </c>
      <c r="B10" s="13">
        <v>2</v>
      </c>
      <c r="D10" s="6" t="s">
        <v>395</v>
      </c>
    </row>
    <row r="11" spans="1:4" ht="16" thickBot="1" x14ac:dyDescent="0.4">
      <c r="A11" s="10" t="s">
        <v>109</v>
      </c>
      <c r="B11" s="11">
        <v>3</v>
      </c>
      <c r="D11" s="250" t="s">
        <v>396</v>
      </c>
    </row>
    <row r="12" spans="1:4" ht="16" thickBot="1" x14ac:dyDescent="0.4">
      <c r="A12" s="14" t="s">
        <v>110</v>
      </c>
      <c r="B12" s="15">
        <v>1</v>
      </c>
      <c r="D12" s="6" t="s">
        <v>397</v>
      </c>
    </row>
    <row r="13" spans="1:4" ht="16" thickBot="1" x14ac:dyDescent="0.4">
      <c r="A13" s="10" t="s">
        <v>103</v>
      </c>
      <c r="B13" s="16">
        <v>0.55000000000000004</v>
      </c>
      <c r="D13" s="250" t="s">
        <v>408</v>
      </c>
    </row>
    <row r="14" spans="1:4" ht="16" thickBot="1" x14ac:dyDescent="0.4">
      <c r="A14" s="17" t="s">
        <v>374</v>
      </c>
      <c r="B14" s="18">
        <v>3</v>
      </c>
      <c r="D14" s="6" t="s">
        <v>398</v>
      </c>
    </row>
    <row r="15" spans="1:4" ht="16" thickBot="1" x14ac:dyDescent="0.4"/>
    <row r="16" spans="1:4" x14ac:dyDescent="0.35">
      <c r="A16" s="19" t="s">
        <v>184</v>
      </c>
      <c r="B16" s="20">
        <v>1</v>
      </c>
      <c r="D16" s="124" t="s">
        <v>402</v>
      </c>
    </row>
    <row r="17" spans="1:4" x14ac:dyDescent="0.35">
      <c r="A17" s="21" t="s">
        <v>108</v>
      </c>
      <c r="B17" s="22" t="s">
        <v>116</v>
      </c>
      <c r="D17" s="251" t="s">
        <v>392</v>
      </c>
    </row>
    <row r="18" spans="1:4" ht="16" thickBot="1" x14ac:dyDescent="0.4">
      <c r="A18" s="23" t="s">
        <v>117</v>
      </c>
      <c r="B18" s="24">
        <v>0.93</v>
      </c>
      <c r="D18" s="127" t="s">
        <v>393</v>
      </c>
    </row>
    <row r="19" spans="1:4" ht="16" thickBot="1" x14ac:dyDescent="0.4">
      <c r="A19" s="10" t="s">
        <v>177</v>
      </c>
      <c r="B19" s="16">
        <v>0.1</v>
      </c>
      <c r="D19" s="8" t="s">
        <v>394</v>
      </c>
    </row>
    <row r="23" spans="1:4" x14ac:dyDescent="0.35">
      <c r="B23" s="3" t="s">
        <v>172</v>
      </c>
    </row>
    <row r="24" spans="1:4" x14ac:dyDescent="0.35">
      <c r="B24" s="3" t="s">
        <v>388</v>
      </c>
    </row>
    <row r="26" spans="1:4" x14ac:dyDescent="0.35">
      <c r="B26" s="3" t="s">
        <v>113</v>
      </c>
    </row>
    <row r="27" spans="1:4" x14ac:dyDescent="0.35">
      <c r="B27" s="3" t="s">
        <v>114</v>
      </c>
    </row>
    <row r="29" spans="1:4" x14ac:dyDescent="0.35">
      <c r="B29" s="3" t="s">
        <v>115</v>
      </c>
    </row>
    <row r="30" spans="1:4" x14ac:dyDescent="0.35">
      <c r="B30" s="3" t="s">
        <v>116</v>
      </c>
    </row>
  </sheetData>
  <mergeCells count="1">
    <mergeCell ref="A1:B1"/>
  </mergeCells>
  <dataValidations count="3">
    <dataValidation type="list" allowBlank="1" showInputMessage="1" showErrorMessage="1" sqref="B4" xr:uid="{DA1E9145-E7F0-4ECC-8DA1-AF816275616A}">
      <formula1>$B$26:$B$27</formula1>
    </dataValidation>
    <dataValidation type="list" allowBlank="1" showInputMessage="1" showErrorMessage="1" sqref="B17" xr:uid="{6DF30F2F-B92F-426B-AA84-76C1B8112A32}">
      <formula1>$B$29:$B$30</formula1>
    </dataValidation>
    <dataValidation type="list" allowBlank="1" showInputMessage="1" showErrorMessage="1" sqref="B3" xr:uid="{1ED21242-ECBA-475B-B776-4C350617E09D}">
      <formula1>$B$23:$B$24</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8CAB06-02CC-4931-8EC2-29E315157BA0}">
  <sheetPr>
    <tabColor rgb="FF00B050"/>
  </sheetPr>
  <dimension ref="A1:L58"/>
  <sheetViews>
    <sheetView tabSelected="1" zoomScale="55" zoomScaleNormal="55" workbookViewId="0">
      <selection activeCell="N4" sqref="N4"/>
    </sheetView>
  </sheetViews>
  <sheetFormatPr defaultRowHeight="15.5" x14ac:dyDescent="0.35"/>
  <cols>
    <col min="1" max="1" width="25.6328125" style="2" bestFit="1" customWidth="1"/>
    <col min="2" max="2" width="78.7265625" style="2" customWidth="1"/>
    <col min="3" max="9" width="16.36328125" style="2" customWidth="1"/>
    <col min="10" max="10" width="8.7265625" style="2"/>
    <col min="11" max="11" width="24.90625" style="2" customWidth="1"/>
    <col min="12" max="12" width="16.36328125" style="2" customWidth="1"/>
    <col min="13" max="16384" width="8.7265625" style="2"/>
  </cols>
  <sheetData>
    <row r="1" spans="1:12" ht="25.5" thickBot="1" x14ac:dyDescent="0.4">
      <c r="A1" s="376" t="s">
        <v>317</v>
      </c>
      <c r="B1" s="377"/>
      <c r="C1" s="377"/>
      <c r="D1" s="377"/>
      <c r="E1" s="377"/>
      <c r="F1" s="377"/>
      <c r="G1" s="377"/>
      <c r="H1" s="377"/>
      <c r="I1" s="378"/>
      <c r="K1" s="427" t="s">
        <v>318</v>
      </c>
      <c r="L1" s="428"/>
    </row>
    <row r="2" spans="1:12" ht="16" thickBot="1" x14ac:dyDescent="0.4">
      <c r="A2" s="176"/>
      <c r="B2" s="176"/>
      <c r="C2" s="176"/>
      <c r="D2" s="176"/>
      <c r="E2" s="176"/>
      <c r="F2" s="176"/>
      <c r="G2" s="176"/>
      <c r="H2" s="176"/>
      <c r="I2" s="176"/>
    </row>
    <row r="3" spans="1:12" ht="22" customHeight="1" thickBot="1" x14ac:dyDescent="0.4">
      <c r="A3" s="346" t="s">
        <v>319</v>
      </c>
      <c r="B3" s="347" t="s">
        <v>320</v>
      </c>
      <c r="C3" s="348" t="s">
        <v>467</v>
      </c>
      <c r="D3" s="348" t="s">
        <v>468</v>
      </c>
      <c r="E3" s="348" t="s">
        <v>321</v>
      </c>
      <c r="F3" s="348" t="s">
        <v>322</v>
      </c>
      <c r="G3" s="348" t="s">
        <v>323</v>
      </c>
      <c r="H3" s="348" t="s">
        <v>469</v>
      </c>
      <c r="I3" s="348" t="s">
        <v>470</v>
      </c>
      <c r="K3" s="351" t="s">
        <v>319</v>
      </c>
      <c r="L3" s="352" t="s">
        <v>464</v>
      </c>
    </row>
    <row r="4" spans="1:12" x14ac:dyDescent="0.35">
      <c r="A4" s="429" t="s">
        <v>324</v>
      </c>
      <c r="B4" s="322" t="s">
        <v>204</v>
      </c>
      <c r="C4" s="323">
        <v>1121746.9955291783</v>
      </c>
      <c r="D4" s="323">
        <v>566.53888663089811</v>
      </c>
      <c r="E4" s="323">
        <v>658.7661472452304</v>
      </c>
      <c r="F4" s="323">
        <v>622.570205088899</v>
      </c>
      <c r="G4" s="323">
        <v>2.8326944331544905</v>
      </c>
      <c r="H4" s="323">
        <v>14.163472165772452</v>
      </c>
      <c r="I4" s="323">
        <v>7.0817360828862266E-2</v>
      </c>
      <c r="K4" s="293" t="s">
        <v>324</v>
      </c>
      <c r="L4" s="324">
        <f>SUM(E4:E6)</f>
        <v>1082.8345570022002</v>
      </c>
    </row>
    <row r="5" spans="1:12" x14ac:dyDescent="0.35">
      <c r="A5" s="429"/>
      <c r="B5" s="325" t="s">
        <v>210</v>
      </c>
      <c r="C5" s="326">
        <v>456921.81010133447</v>
      </c>
      <c r="D5" s="326">
        <v>230.76859096026993</v>
      </c>
      <c r="E5" s="326">
        <v>268.33557088403484</v>
      </c>
      <c r="F5" s="326">
        <v>253.59185819809881</v>
      </c>
      <c r="G5" s="326">
        <v>1.1538429548013496</v>
      </c>
      <c r="H5" s="326">
        <v>5.7692147740067483</v>
      </c>
      <c r="I5" s="326">
        <v>2.8846073870033739E-2</v>
      </c>
      <c r="K5" s="192" t="s">
        <v>325</v>
      </c>
      <c r="L5" s="327">
        <f>SUM(E7:E9)</f>
        <v>443.35144616512133</v>
      </c>
    </row>
    <row r="6" spans="1:12" ht="16" thickBot="1" x14ac:dyDescent="0.4">
      <c r="A6" s="430"/>
      <c r="B6" s="328" t="s">
        <v>326</v>
      </c>
      <c r="C6" s="329">
        <v>265181.87803283351</v>
      </c>
      <c r="D6" s="329">
        <v>133.93024143072401</v>
      </c>
      <c r="E6" s="329">
        <v>155.73283887293491</v>
      </c>
      <c r="F6" s="329">
        <v>147.17608948431209</v>
      </c>
      <c r="G6" s="329">
        <v>0.66965120715362003</v>
      </c>
      <c r="H6" s="329">
        <v>3.3482560357681002</v>
      </c>
      <c r="I6" s="329">
        <v>1.6741280178840502E-2</v>
      </c>
      <c r="K6" s="192" t="s">
        <v>146</v>
      </c>
      <c r="L6" s="327">
        <f>SUM(E10:E12)</f>
        <v>385.21900413753758</v>
      </c>
    </row>
    <row r="7" spans="1:12" x14ac:dyDescent="0.35">
      <c r="A7" s="399" t="s">
        <v>325</v>
      </c>
      <c r="B7" s="322" t="s">
        <v>217</v>
      </c>
      <c r="C7" s="323">
        <v>666666</v>
      </c>
      <c r="D7" s="323">
        <v>336.7</v>
      </c>
      <c r="E7" s="323">
        <v>391.51162790697674</v>
      </c>
      <c r="F7" s="323">
        <v>370</v>
      </c>
      <c r="G7" s="323">
        <v>1.6835</v>
      </c>
      <c r="H7" s="323">
        <v>8.4175000000000004</v>
      </c>
      <c r="I7" s="323">
        <v>4.20875E-2</v>
      </c>
      <c r="K7" s="192" t="s">
        <v>328</v>
      </c>
      <c r="L7" s="327">
        <f>SUM(E13:E14)</f>
        <v>238.54399637722724</v>
      </c>
    </row>
    <row r="8" spans="1:12" x14ac:dyDescent="0.35">
      <c r="A8" s="400"/>
      <c r="B8" s="330" t="s">
        <v>221</v>
      </c>
      <c r="C8" s="326">
        <v>63063</v>
      </c>
      <c r="D8" s="326">
        <v>31.85</v>
      </c>
      <c r="E8" s="326">
        <v>37.034883720930232</v>
      </c>
      <c r="F8" s="326">
        <v>35</v>
      </c>
      <c r="G8" s="326">
        <v>0.15925</v>
      </c>
      <c r="H8" s="326">
        <v>0.79625000000000001</v>
      </c>
      <c r="I8" s="326">
        <v>3.9812500000000004E-3</v>
      </c>
      <c r="K8" s="192" t="s">
        <v>329</v>
      </c>
      <c r="L8" s="327">
        <f>SUM(E15:E17)</f>
        <v>81.627631026575415</v>
      </c>
    </row>
    <row r="9" spans="1:12" ht="16" thickBot="1" x14ac:dyDescent="0.4">
      <c r="A9" s="401"/>
      <c r="B9" s="331" t="s">
        <v>330</v>
      </c>
      <c r="C9" s="329">
        <v>25209.842529968584</v>
      </c>
      <c r="D9" s="329">
        <v>12.732243702004336</v>
      </c>
      <c r="E9" s="329">
        <v>14.804934537214345</v>
      </c>
      <c r="F9" s="329">
        <v>13.991476595609161</v>
      </c>
      <c r="G9" s="329">
        <v>6.3661218510021683E-2</v>
      </c>
      <c r="H9" s="329">
        <v>0.31830609255010839</v>
      </c>
      <c r="I9" s="329">
        <v>1.5915304627505422E-3</v>
      </c>
      <c r="K9" s="192" t="s">
        <v>331</v>
      </c>
      <c r="L9" s="327">
        <f>E43</f>
        <v>819.32160556810879</v>
      </c>
    </row>
    <row r="10" spans="1:12" ht="16" thickBot="1" x14ac:dyDescent="0.4">
      <c r="A10" s="408" t="s">
        <v>327</v>
      </c>
      <c r="B10" s="322" t="s">
        <v>146</v>
      </c>
      <c r="C10" s="323">
        <v>655950.92024539888</v>
      </c>
      <c r="D10" s="323">
        <v>331.28834355828229</v>
      </c>
      <c r="E10" s="323">
        <v>385.21900413753758</v>
      </c>
      <c r="F10" s="323">
        <v>364.0531247893212</v>
      </c>
      <c r="G10" s="323">
        <v>1.6564417177914115</v>
      </c>
      <c r="H10" s="323">
        <v>8.282208588957058</v>
      </c>
      <c r="I10" s="323">
        <v>4.1411042944785287E-2</v>
      </c>
      <c r="K10" s="195" t="s">
        <v>332</v>
      </c>
      <c r="L10" s="332">
        <f>SUM(E45:E46)</f>
        <v>79.699349386255378</v>
      </c>
    </row>
    <row r="11" spans="1:12" x14ac:dyDescent="0.35">
      <c r="A11" s="409"/>
      <c r="B11" s="325" t="s">
        <v>333</v>
      </c>
      <c r="C11" s="326">
        <v>0</v>
      </c>
      <c r="D11" s="326">
        <v>0</v>
      </c>
      <c r="E11" s="326">
        <v>0</v>
      </c>
      <c r="F11" s="326">
        <v>0</v>
      </c>
      <c r="G11" s="326">
        <v>0</v>
      </c>
      <c r="H11" s="326">
        <v>0</v>
      </c>
      <c r="I11" s="326">
        <v>0</v>
      </c>
      <c r="L11" s="310"/>
    </row>
    <row r="12" spans="1:12" ht="16" thickBot="1" x14ac:dyDescent="0.4">
      <c r="A12" s="410"/>
      <c r="B12" s="328" t="s">
        <v>313</v>
      </c>
      <c r="C12" s="329">
        <v>0</v>
      </c>
      <c r="D12" s="329">
        <v>0</v>
      </c>
      <c r="E12" s="329">
        <v>0</v>
      </c>
      <c r="F12" s="329">
        <v>0</v>
      </c>
      <c r="G12" s="329">
        <v>0</v>
      </c>
      <c r="H12" s="329">
        <v>0</v>
      </c>
      <c r="I12" s="329">
        <v>0</v>
      </c>
    </row>
    <row r="13" spans="1:12" x14ac:dyDescent="0.35">
      <c r="A13" s="425" t="s">
        <v>328</v>
      </c>
      <c r="B13" s="322" t="s">
        <v>334</v>
      </c>
      <c r="C13" s="323">
        <v>266357.88708589255</v>
      </c>
      <c r="D13" s="323">
        <v>134.52418539691544</v>
      </c>
      <c r="E13" s="323">
        <v>156.42347139176215</v>
      </c>
      <c r="F13" s="323">
        <v>147.82877516144555</v>
      </c>
      <c r="G13" s="323">
        <v>0.67262092698457721</v>
      </c>
      <c r="H13" s="323">
        <v>3.3631046349228861</v>
      </c>
      <c r="I13" s="323">
        <v>1.6815523174614429E-2</v>
      </c>
    </row>
    <row r="14" spans="1:12" ht="16" thickBot="1" x14ac:dyDescent="0.4">
      <c r="A14" s="426"/>
      <c r="B14" s="331" t="s">
        <v>335</v>
      </c>
      <c r="C14" s="329">
        <v>139834.82994524998</v>
      </c>
      <c r="D14" s="329">
        <v>70.623651487499984</v>
      </c>
      <c r="E14" s="329">
        <v>82.120524985465096</v>
      </c>
      <c r="F14" s="329">
        <v>77.608408228021958</v>
      </c>
      <c r="G14" s="329">
        <v>0.35311825743749992</v>
      </c>
      <c r="H14" s="329">
        <v>1.7655912871874997</v>
      </c>
      <c r="I14" s="329">
        <v>8.8279564359374976E-3</v>
      </c>
    </row>
    <row r="15" spans="1:12" x14ac:dyDescent="0.35">
      <c r="A15" s="431" t="s">
        <v>329</v>
      </c>
      <c r="B15" s="322" t="s">
        <v>227</v>
      </c>
      <c r="C15" s="323">
        <v>76617.962504396448</v>
      </c>
      <c r="D15" s="323">
        <v>38.695940658786085</v>
      </c>
      <c r="E15" s="323">
        <v>44.995279835797774</v>
      </c>
      <c r="F15" s="323">
        <v>42.523011712951742</v>
      </c>
      <c r="G15" s="323">
        <v>0.19347970329393044</v>
      </c>
      <c r="H15" s="323">
        <v>0.96739851646965214</v>
      </c>
      <c r="I15" s="323">
        <v>4.8369925823482608E-3</v>
      </c>
    </row>
    <row r="16" spans="1:12" x14ac:dyDescent="0.35">
      <c r="A16" s="432"/>
      <c r="B16" s="325" t="s">
        <v>336</v>
      </c>
      <c r="C16" s="326">
        <v>280.31572799999998</v>
      </c>
      <c r="D16" s="326">
        <v>0.14157359999999999</v>
      </c>
      <c r="E16" s="326">
        <v>0.16462046511627906</v>
      </c>
      <c r="F16" s="326">
        <v>0.15557538461538462</v>
      </c>
      <c r="G16" s="326">
        <v>7.0786799999999995E-4</v>
      </c>
      <c r="H16" s="326">
        <v>3.5393399999999998E-3</v>
      </c>
      <c r="I16" s="326">
        <v>1.7696699999999999E-5</v>
      </c>
    </row>
    <row r="17" spans="1:9" ht="16" thickBot="1" x14ac:dyDescent="0.4">
      <c r="A17" s="433"/>
      <c r="B17" s="328" t="s">
        <v>337</v>
      </c>
      <c r="C17" s="329">
        <v>62097.251879656156</v>
      </c>
      <c r="D17" s="329">
        <v>31.362248424068767</v>
      </c>
      <c r="E17" s="329">
        <v>36.467730725661355</v>
      </c>
      <c r="F17" s="329">
        <v>34.464009257218422</v>
      </c>
      <c r="G17" s="329">
        <v>0.15681124212034384</v>
      </c>
      <c r="H17" s="329">
        <v>0.78405621060171915</v>
      </c>
      <c r="I17" s="329">
        <v>3.9202810530085961E-3</v>
      </c>
    </row>
    <row r="18" spans="1:9" ht="15" customHeight="1" x14ac:dyDescent="0.35">
      <c r="A18" s="434" t="s">
        <v>331</v>
      </c>
      <c r="B18" s="330" t="s">
        <v>338</v>
      </c>
      <c r="C18" s="326">
        <v>127130.58107661728</v>
      </c>
      <c r="D18" s="326">
        <v>64.207364180109735</v>
      </c>
      <c r="E18" s="326">
        <v>74.659725790825277</v>
      </c>
      <c r="F18" s="326">
        <v>70.557543055065636</v>
      </c>
      <c r="G18" s="326">
        <v>0.32103682090054869</v>
      </c>
      <c r="H18" s="326">
        <v>1.6051841045027433</v>
      </c>
      <c r="I18" s="326">
        <v>8.0259205225137169E-3</v>
      </c>
    </row>
    <row r="19" spans="1:9" x14ac:dyDescent="0.35">
      <c r="A19" s="434"/>
      <c r="B19" s="325" t="s">
        <v>339</v>
      </c>
      <c r="C19" s="326">
        <v>77882.815306392935</v>
      </c>
      <c r="D19" s="326">
        <v>39.33475520524896</v>
      </c>
      <c r="E19" s="326">
        <v>45.738087447963906</v>
      </c>
      <c r="F19" s="326">
        <v>43.225005720053801</v>
      </c>
      <c r="G19" s="326">
        <v>0.19667377602624481</v>
      </c>
      <c r="H19" s="326">
        <v>0.98336888013122403</v>
      </c>
      <c r="I19" s="326">
        <v>4.9168444006561203E-3</v>
      </c>
    </row>
    <row r="20" spans="1:9" x14ac:dyDescent="0.35">
      <c r="A20" s="434"/>
      <c r="B20" s="325" t="s">
        <v>340</v>
      </c>
      <c r="C20" s="326">
        <v>428481.32318532013</v>
      </c>
      <c r="D20" s="326">
        <v>216.40470867945461</v>
      </c>
      <c r="E20" s="326">
        <v>251.63338218541236</v>
      </c>
      <c r="F20" s="326">
        <v>237.80737217522486</v>
      </c>
      <c r="G20" s="326">
        <v>1.0820235433972731</v>
      </c>
      <c r="H20" s="326">
        <v>5.410117716986365</v>
      </c>
      <c r="I20" s="326">
        <v>2.7050588584931829E-2</v>
      </c>
    </row>
    <row r="21" spans="1:9" x14ac:dyDescent="0.35">
      <c r="A21" s="434"/>
      <c r="B21" s="325" t="s">
        <v>341</v>
      </c>
      <c r="C21" s="326">
        <v>0</v>
      </c>
      <c r="D21" s="326">
        <v>0</v>
      </c>
      <c r="E21" s="326">
        <v>0</v>
      </c>
      <c r="F21" s="326">
        <v>0</v>
      </c>
      <c r="G21" s="326">
        <v>0</v>
      </c>
      <c r="H21" s="326">
        <v>0</v>
      </c>
      <c r="I21" s="326">
        <v>0</v>
      </c>
    </row>
    <row r="22" spans="1:9" x14ac:dyDescent="0.35">
      <c r="A22" s="434"/>
      <c r="B22" s="325" t="s">
        <v>384</v>
      </c>
      <c r="C22" s="326">
        <v>0</v>
      </c>
      <c r="D22" s="326">
        <v>0</v>
      </c>
      <c r="E22" s="326">
        <v>0</v>
      </c>
      <c r="F22" s="326">
        <v>0</v>
      </c>
      <c r="G22" s="326">
        <v>0</v>
      </c>
      <c r="H22" s="326">
        <v>0</v>
      </c>
      <c r="I22" s="326">
        <v>0</v>
      </c>
    </row>
    <row r="23" spans="1:9" x14ac:dyDescent="0.35">
      <c r="A23" s="434"/>
      <c r="B23" s="325" t="s">
        <v>342</v>
      </c>
      <c r="C23" s="326">
        <v>21124.328557157824</v>
      </c>
      <c r="D23" s="326">
        <v>10.668852806645365</v>
      </c>
      <c r="E23" s="326">
        <v>12.405642798424843</v>
      </c>
      <c r="F23" s="326">
        <v>11.724014073236665</v>
      </c>
      <c r="G23" s="326">
        <v>5.3344264033226826E-2</v>
      </c>
      <c r="H23" s="326">
        <v>0.26672132016613415</v>
      </c>
      <c r="I23" s="326">
        <v>1.3336066008306706E-3</v>
      </c>
    </row>
    <row r="24" spans="1:9" x14ac:dyDescent="0.35">
      <c r="A24" s="434"/>
      <c r="B24" s="325" t="s">
        <v>343</v>
      </c>
      <c r="C24" s="326">
        <v>0</v>
      </c>
      <c r="D24" s="326">
        <v>0</v>
      </c>
      <c r="E24" s="326">
        <v>0</v>
      </c>
      <c r="F24" s="326">
        <v>0</v>
      </c>
      <c r="G24" s="326">
        <v>0</v>
      </c>
      <c r="H24" s="326">
        <v>0</v>
      </c>
      <c r="I24" s="326">
        <v>0</v>
      </c>
    </row>
    <row r="25" spans="1:9" x14ac:dyDescent="0.35">
      <c r="A25" s="434"/>
      <c r="B25" s="325" t="s">
        <v>344</v>
      </c>
      <c r="C25" s="326">
        <v>0</v>
      </c>
      <c r="D25" s="326">
        <v>0</v>
      </c>
      <c r="E25" s="326">
        <v>0</v>
      </c>
      <c r="F25" s="326">
        <v>0</v>
      </c>
      <c r="G25" s="326">
        <v>0</v>
      </c>
      <c r="H25" s="326">
        <v>0</v>
      </c>
      <c r="I25" s="326">
        <v>0</v>
      </c>
    </row>
    <row r="26" spans="1:9" x14ac:dyDescent="0.35">
      <c r="A26" s="434"/>
      <c r="B26" s="325" t="s">
        <v>345</v>
      </c>
      <c r="C26" s="326">
        <v>0</v>
      </c>
      <c r="D26" s="326">
        <v>0</v>
      </c>
      <c r="E26" s="326">
        <v>0</v>
      </c>
      <c r="F26" s="326">
        <v>0</v>
      </c>
      <c r="G26" s="326">
        <v>0</v>
      </c>
      <c r="H26" s="326">
        <v>0</v>
      </c>
      <c r="I26" s="326">
        <v>0</v>
      </c>
    </row>
    <row r="27" spans="1:9" x14ac:dyDescent="0.35">
      <c r="A27" s="434"/>
      <c r="B27" s="325" t="s">
        <v>346</v>
      </c>
      <c r="C27" s="326">
        <v>6254.9818178759433</v>
      </c>
      <c r="D27" s="326">
        <v>3.1590817261999713</v>
      </c>
      <c r="E27" s="326">
        <v>3.6733508444185712</v>
      </c>
      <c r="F27" s="326">
        <v>3.4715183804395289</v>
      </c>
      <c r="G27" s="326">
        <v>1.5795408630999857E-2</v>
      </c>
      <c r="H27" s="326">
        <v>7.8977043154999288E-2</v>
      </c>
      <c r="I27" s="326">
        <v>3.9488521577499643E-4</v>
      </c>
    </row>
    <row r="28" spans="1:9" x14ac:dyDescent="0.35">
      <c r="A28" s="434"/>
      <c r="B28" s="325" t="s">
        <v>347</v>
      </c>
      <c r="C28" s="326">
        <v>14284.823079961749</v>
      </c>
      <c r="D28" s="326">
        <v>7.2145571110917919</v>
      </c>
      <c r="E28" s="326">
        <v>8.3890198966183629</v>
      </c>
      <c r="F28" s="326">
        <v>7.9280847374635073</v>
      </c>
      <c r="G28" s="326">
        <v>3.607278555545896E-2</v>
      </c>
      <c r="H28" s="326">
        <v>0.18036392777729479</v>
      </c>
      <c r="I28" s="326">
        <v>9.0181963888647399E-4</v>
      </c>
    </row>
    <row r="29" spans="1:9" x14ac:dyDescent="0.35">
      <c r="A29" s="434"/>
      <c r="B29" s="325" t="s">
        <v>348</v>
      </c>
      <c r="C29" s="326">
        <v>12021.923466788139</v>
      </c>
      <c r="D29" s="326">
        <v>6.0716785185798683</v>
      </c>
      <c r="E29" s="326">
        <v>7.0600913006742658</v>
      </c>
      <c r="F29" s="326">
        <v>6.6721741962416132</v>
      </c>
      <c r="G29" s="326">
        <v>3.0358392592899342E-2</v>
      </c>
      <c r="H29" s="326">
        <v>0.15179196296449671</v>
      </c>
      <c r="I29" s="326">
        <v>7.589598148224836E-4</v>
      </c>
    </row>
    <row r="30" spans="1:9" x14ac:dyDescent="0.35">
      <c r="A30" s="434"/>
      <c r="B30" s="325" t="s">
        <v>349</v>
      </c>
      <c r="C30" s="326">
        <v>0</v>
      </c>
      <c r="D30" s="326">
        <v>0</v>
      </c>
      <c r="E30" s="326">
        <v>0</v>
      </c>
      <c r="F30" s="326">
        <v>0</v>
      </c>
      <c r="G30" s="326">
        <v>0</v>
      </c>
      <c r="H30" s="326">
        <v>0</v>
      </c>
      <c r="I30" s="326">
        <v>0</v>
      </c>
    </row>
    <row r="31" spans="1:9" x14ac:dyDescent="0.35">
      <c r="A31" s="434"/>
      <c r="B31" s="325" t="s">
        <v>304</v>
      </c>
      <c r="C31" s="326">
        <v>0</v>
      </c>
      <c r="D31" s="326">
        <v>0</v>
      </c>
      <c r="E31" s="326">
        <v>0</v>
      </c>
      <c r="F31" s="326">
        <v>0</v>
      </c>
      <c r="G31" s="326">
        <v>0</v>
      </c>
      <c r="H31" s="326">
        <v>0</v>
      </c>
      <c r="I31" s="326">
        <v>0</v>
      </c>
    </row>
    <row r="32" spans="1:9" x14ac:dyDescent="0.35">
      <c r="A32" s="434"/>
      <c r="B32" s="325" t="s">
        <v>350</v>
      </c>
      <c r="C32" s="326">
        <v>12775.918085540197</v>
      </c>
      <c r="D32" s="326">
        <v>6.452483881585958</v>
      </c>
      <c r="E32" s="326">
        <v>7.5028882344022767</v>
      </c>
      <c r="F32" s="326">
        <v>7.0906416281164368</v>
      </c>
      <c r="G32" s="326">
        <v>3.2262419407929788E-2</v>
      </c>
      <c r="H32" s="326">
        <v>0.16131209703964894</v>
      </c>
      <c r="I32" s="326">
        <v>8.0656048519824465E-4</v>
      </c>
    </row>
    <row r="33" spans="1:9" x14ac:dyDescent="0.35">
      <c r="A33" s="434"/>
      <c r="B33" s="325" t="s">
        <v>17</v>
      </c>
      <c r="C33" s="326">
        <v>15167.864431265654</v>
      </c>
      <c r="D33" s="326">
        <v>7.6605375915483105</v>
      </c>
      <c r="E33" s="326">
        <v>8.9076018506375707</v>
      </c>
      <c r="F33" s="326">
        <v>8.418173177525615</v>
      </c>
      <c r="G33" s="326">
        <v>3.8302687957741555E-2</v>
      </c>
      <c r="H33" s="326">
        <v>0.19151343978870777</v>
      </c>
      <c r="I33" s="326">
        <v>9.5756719894353882E-4</v>
      </c>
    </row>
    <row r="34" spans="1:9" x14ac:dyDescent="0.35">
      <c r="A34" s="434"/>
      <c r="B34" s="325" t="s">
        <v>351</v>
      </c>
      <c r="C34" s="326">
        <v>24111.928272511988</v>
      </c>
      <c r="D34" s="326">
        <v>12.177741551773732</v>
      </c>
      <c r="E34" s="326">
        <v>14.160164595085735</v>
      </c>
      <c r="F34" s="326">
        <v>13.382133573377727</v>
      </c>
      <c r="G34" s="326">
        <v>6.0888707758868656E-2</v>
      </c>
      <c r="H34" s="326">
        <v>0.30444353879434327</v>
      </c>
      <c r="I34" s="326">
        <v>1.5222176939717164E-3</v>
      </c>
    </row>
    <row r="35" spans="1:9" x14ac:dyDescent="0.35">
      <c r="A35" s="434"/>
      <c r="B35" s="325" t="s">
        <v>352</v>
      </c>
      <c r="C35" s="326">
        <v>7863.2445447879581</v>
      </c>
      <c r="D35" s="326">
        <v>3.9713356286807868</v>
      </c>
      <c r="E35" s="326">
        <v>4.617832126373008</v>
      </c>
      <c r="F35" s="326">
        <v>4.3641050864624029</v>
      </c>
      <c r="G35" s="326">
        <v>1.9856678143403934E-2</v>
      </c>
      <c r="H35" s="326">
        <v>9.9283390717019665E-2</v>
      </c>
      <c r="I35" s="326">
        <v>4.9641695358509832E-4</v>
      </c>
    </row>
    <row r="36" spans="1:9" x14ac:dyDescent="0.35">
      <c r="A36" s="434"/>
      <c r="B36" s="325" t="s">
        <v>353</v>
      </c>
      <c r="C36" s="326">
        <v>29233.688891561262</v>
      </c>
      <c r="D36" s="326">
        <v>14.764489339172354</v>
      </c>
      <c r="E36" s="326">
        <v>17.168010859502736</v>
      </c>
      <c r="F36" s="326">
        <v>16.224713559530059</v>
      </c>
      <c r="G36" s="326">
        <v>7.3822446695861771E-2</v>
      </c>
      <c r="H36" s="326">
        <v>0.36911223347930883</v>
      </c>
      <c r="I36" s="326">
        <v>1.8455611673965442E-3</v>
      </c>
    </row>
    <row r="37" spans="1:9" x14ac:dyDescent="0.35">
      <c r="A37" s="434"/>
      <c r="B37" s="325" t="s">
        <v>90</v>
      </c>
      <c r="C37" s="326">
        <v>34131.072928991387</v>
      </c>
      <c r="D37" s="326">
        <v>17.237915620702722</v>
      </c>
      <c r="E37" s="326">
        <v>20.044087931049678</v>
      </c>
      <c r="F37" s="326">
        <v>18.942764418354638</v>
      </c>
      <c r="G37" s="326">
        <v>8.6189578103513617E-2</v>
      </c>
      <c r="H37" s="326">
        <v>0.43094789051756804</v>
      </c>
      <c r="I37" s="326">
        <v>2.1547394525878406E-3</v>
      </c>
    </row>
    <row r="38" spans="1:9" x14ac:dyDescent="0.35">
      <c r="A38" s="434"/>
      <c r="B38" s="325" t="s">
        <v>93</v>
      </c>
      <c r="C38" s="326">
        <v>26620.004332052908</v>
      </c>
      <c r="D38" s="326">
        <v>13.444446632349953</v>
      </c>
      <c r="E38" s="326">
        <v>15.63307747947669</v>
      </c>
      <c r="F38" s="326">
        <v>14.774117178406541</v>
      </c>
      <c r="G38" s="326">
        <v>6.7222233161749759E-2</v>
      </c>
      <c r="H38" s="326">
        <v>0.33611116580874884</v>
      </c>
      <c r="I38" s="326">
        <v>1.6805558290437441E-3</v>
      </c>
    </row>
    <row r="39" spans="1:9" ht="16" thickBot="1" x14ac:dyDescent="0.4">
      <c r="A39" s="434"/>
      <c r="B39" s="325" t="s">
        <v>9</v>
      </c>
      <c r="C39" s="326">
        <v>0</v>
      </c>
      <c r="D39" s="326">
        <v>0</v>
      </c>
      <c r="E39" s="326">
        <v>0</v>
      </c>
      <c r="F39" s="326">
        <v>0</v>
      </c>
      <c r="G39" s="326">
        <v>0</v>
      </c>
      <c r="H39" s="326">
        <v>0</v>
      </c>
      <c r="I39" s="326">
        <v>0</v>
      </c>
    </row>
    <row r="40" spans="1:9" ht="16" thickTop="1" x14ac:dyDescent="0.35">
      <c r="A40" s="434"/>
      <c r="B40" s="333" t="s">
        <v>354</v>
      </c>
      <c r="C40" s="334">
        <v>837084.49797682534</v>
      </c>
      <c r="D40" s="334">
        <v>422.7699484731441</v>
      </c>
      <c r="E40" s="334">
        <v>491.59296334086525</v>
      </c>
      <c r="F40" s="334">
        <v>464.582360959499</v>
      </c>
      <c r="G40" s="334">
        <v>2.1138497423657205</v>
      </c>
      <c r="H40" s="334">
        <v>10.569248711828603</v>
      </c>
      <c r="I40" s="334">
        <v>5.2846243559143011E-2</v>
      </c>
    </row>
    <row r="41" spans="1:9" x14ac:dyDescent="0.35">
      <c r="A41" s="434"/>
      <c r="B41" s="335" t="s">
        <v>355</v>
      </c>
      <c r="C41" s="336">
        <v>408603.17479150521</v>
      </c>
      <c r="D41" s="336">
        <v>206.36523979368951</v>
      </c>
      <c r="E41" s="336">
        <v>239.95958115545292</v>
      </c>
      <c r="F41" s="336">
        <v>226.77498878427417</v>
      </c>
      <c r="G41" s="336">
        <v>1.0318261989684476</v>
      </c>
      <c r="H41" s="336">
        <v>5.1591309948422381</v>
      </c>
      <c r="I41" s="336">
        <v>2.5795654974211192E-2</v>
      </c>
    </row>
    <row r="42" spans="1:9" ht="16" thickBot="1" x14ac:dyDescent="0.4">
      <c r="A42" s="434"/>
      <c r="B42" s="337" t="s">
        <v>356</v>
      </c>
      <c r="C42" s="338">
        <v>428481.32318532013</v>
      </c>
      <c r="D42" s="338">
        <v>216.40470867945461</v>
      </c>
      <c r="E42" s="338">
        <v>251.63338218541236</v>
      </c>
      <c r="F42" s="338">
        <v>237.80737217522486</v>
      </c>
      <c r="G42" s="338">
        <v>1.0820235433972731</v>
      </c>
      <c r="H42" s="338">
        <v>5.410117716986365</v>
      </c>
      <c r="I42" s="338">
        <v>2.7050588584931829E-2</v>
      </c>
    </row>
    <row r="43" spans="1:9" ht="16" thickTop="1" x14ac:dyDescent="0.35">
      <c r="A43" s="434"/>
      <c r="B43" s="333" t="s">
        <v>357</v>
      </c>
      <c r="C43" s="334">
        <v>1395140.8299613756</v>
      </c>
      <c r="D43" s="334">
        <v>704.61658078857351</v>
      </c>
      <c r="E43" s="334">
        <v>819.32160556810879</v>
      </c>
      <c r="F43" s="334">
        <v>774.30393493249835</v>
      </c>
      <c r="G43" s="334">
        <v>3.5230829039428677</v>
      </c>
      <c r="H43" s="334">
        <v>17.615414519714339</v>
      </c>
      <c r="I43" s="334">
        <v>8.8077072598571698E-2</v>
      </c>
    </row>
    <row r="44" spans="1:9" ht="16" thickBot="1" x14ac:dyDescent="0.4">
      <c r="A44" s="435"/>
      <c r="B44" s="339" t="s">
        <v>358</v>
      </c>
      <c r="C44" s="340">
        <v>558056.33198455023</v>
      </c>
      <c r="D44" s="340">
        <v>281.84663231542942</v>
      </c>
      <c r="E44" s="340">
        <v>327.72864222724354</v>
      </c>
      <c r="F44" s="340">
        <v>309.72157397299935</v>
      </c>
      <c r="G44" s="340">
        <v>1.4092331615771472</v>
      </c>
      <c r="H44" s="340">
        <v>7.0461658078857354</v>
      </c>
      <c r="I44" s="340">
        <v>3.5230829039428681E-2</v>
      </c>
    </row>
    <row r="45" spans="1:9" x14ac:dyDescent="0.35">
      <c r="A45" s="399" t="s">
        <v>332</v>
      </c>
      <c r="B45" s="322" t="s">
        <v>359</v>
      </c>
      <c r="C45" s="323">
        <v>8606.65718687136</v>
      </c>
      <c r="D45" s="323">
        <v>4.3467965590259396</v>
      </c>
      <c r="E45" s="323">
        <v>5.0544146035185342</v>
      </c>
      <c r="F45" s="323">
        <v>4.77669951541312</v>
      </c>
      <c r="G45" s="323">
        <v>2.1733982795129697E-2</v>
      </c>
      <c r="H45" s="323">
        <v>0.10866991397564849</v>
      </c>
      <c r="I45" s="323">
        <v>5.4334956987824241E-4</v>
      </c>
    </row>
    <row r="46" spans="1:9" ht="16" thickBot="1" x14ac:dyDescent="0.4">
      <c r="A46" s="401"/>
      <c r="B46" s="328" t="s">
        <v>360</v>
      </c>
      <c r="C46" s="341">
        <v>127105.39494804428</v>
      </c>
      <c r="D46" s="341">
        <v>64.194643913153683</v>
      </c>
      <c r="E46" s="341">
        <v>74.64493478273684</v>
      </c>
      <c r="F46" s="341">
        <v>70.54356473972932</v>
      </c>
      <c r="G46" s="341">
        <v>0.32097321956576841</v>
      </c>
      <c r="H46" s="341">
        <v>1.604866097828842</v>
      </c>
      <c r="I46" s="341">
        <v>8.0243304891442109E-3</v>
      </c>
    </row>
    <row r="47" spans="1:9" x14ac:dyDescent="0.35">
      <c r="A47" s="342" t="s">
        <v>361</v>
      </c>
      <c r="B47" s="343" t="s">
        <v>362</v>
      </c>
      <c r="C47" s="344">
        <v>5330781.5756781995</v>
      </c>
      <c r="D47" s="344">
        <v>2692.3139271102023</v>
      </c>
      <c r="E47" s="344">
        <v>3130.5975896630262</v>
      </c>
      <c r="F47" s="344">
        <v>2958.5867330881338</v>
      </c>
      <c r="G47" s="344">
        <v>13.46156963555101</v>
      </c>
      <c r="H47" s="344">
        <v>67.307848177755062</v>
      </c>
      <c r="I47" s="344">
        <v>0.33653924088877524</v>
      </c>
    </row>
    <row r="48" spans="1:9" ht="16" thickBot="1" x14ac:dyDescent="0.4">
      <c r="A48" s="345" t="s">
        <v>363</v>
      </c>
      <c r="B48" s="339" t="s">
        <v>364</v>
      </c>
      <c r="C48" s="340">
        <v>3351218.8398799375</v>
      </c>
      <c r="D48" s="340">
        <v>1692.5347676161307</v>
      </c>
      <c r="E48" s="340">
        <v>1968.0636832745706</v>
      </c>
      <c r="F48" s="340">
        <v>1859.9283160616812</v>
      </c>
      <c r="G48" s="340">
        <v>8.4626738380806508</v>
      </c>
      <c r="H48" s="340">
        <v>42.313369190403264</v>
      </c>
      <c r="I48" s="340">
        <v>0.21156684595201627</v>
      </c>
    </row>
    <row r="49" spans="1:9" ht="16" thickBot="1" x14ac:dyDescent="0.4">
      <c r="A49" s="308"/>
      <c r="B49" s="176"/>
      <c r="C49" s="176"/>
      <c r="D49" s="176"/>
      <c r="E49" s="176"/>
      <c r="F49" s="176"/>
      <c r="G49" s="176"/>
      <c r="H49" s="176"/>
      <c r="I49" s="176"/>
    </row>
    <row r="50" spans="1:9" ht="25.5" thickBot="1" x14ac:dyDescent="0.4">
      <c r="A50" s="376" t="s">
        <v>365</v>
      </c>
      <c r="B50" s="377"/>
      <c r="C50" s="378"/>
      <c r="D50" s="254"/>
      <c r="E50" s="254"/>
      <c r="F50" s="254"/>
      <c r="G50" s="254"/>
      <c r="H50" s="308"/>
      <c r="I50" s="176"/>
    </row>
    <row r="51" spans="1:9" ht="16" thickBot="1" x14ac:dyDescent="0.4">
      <c r="A51" s="308"/>
      <c r="B51" s="308"/>
      <c r="C51" s="308"/>
      <c r="D51" s="308"/>
      <c r="E51" s="308"/>
      <c r="F51" s="311"/>
      <c r="G51" s="308"/>
      <c r="H51" s="308"/>
      <c r="I51" s="176"/>
    </row>
    <row r="52" spans="1:9" ht="21.5" customHeight="1" thickBot="1" x14ac:dyDescent="0.4">
      <c r="A52" s="349" t="s">
        <v>319</v>
      </c>
      <c r="B52" s="350" t="s">
        <v>366</v>
      </c>
      <c r="C52" s="348" t="s">
        <v>467</v>
      </c>
      <c r="D52" s="176"/>
      <c r="E52" s="176"/>
      <c r="F52" s="176"/>
      <c r="G52" s="176"/>
      <c r="H52" s="176"/>
      <c r="I52" s="176"/>
    </row>
    <row r="53" spans="1:9" x14ac:dyDescent="0.35">
      <c r="A53" s="411" t="s">
        <v>367</v>
      </c>
      <c r="B53" s="312" t="s">
        <v>368</v>
      </c>
      <c r="C53" s="313">
        <v>1268359.074872599</v>
      </c>
      <c r="D53" s="176"/>
      <c r="E53" s="176"/>
      <c r="F53" s="176"/>
      <c r="G53" s="176"/>
      <c r="H53" s="176"/>
      <c r="I53" s="176"/>
    </row>
    <row r="54" spans="1:9" x14ac:dyDescent="0.35">
      <c r="A54" s="412"/>
      <c r="B54" s="314" t="s">
        <v>369</v>
      </c>
      <c r="C54" s="315">
        <v>167000.61152489221</v>
      </c>
      <c r="D54" s="316"/>
      <c r="E54" s="316"/>
      <c r="F54" s="176"/>
      <c r="G54" s="176"/>
      <c r="H54" s="176"/>
      <c r="I54" s="176"/>
    </row>
    <row r="55" spans="1:9" x14ac:dyDescent="0.35">
      <c r="A55" s="412"/>
      <c r="B55" s="314" t="s">
        <v>370</v>
      </c>
      <c r="C55" s="315">
        <v>160658.81615052919</v>
      </c>
      <c r="D55" s="316"/>
      <c r="E55" s="316"/>
      <c r="F55" s="317"/>
      <c r="G55" s="176"/>
      <c r="H55" s="176"/>
      <c r="I55" s="176"/>
    </row>
    <row r="56" spans="1:9" x14ac:dyDescent="0.35">
      <c r="A56" s="412"/>
      <c r="B56" s="314" t="s">
        <v>371</v>
      </c>
      <c r="C56" s="315">
        <v>152203.08898471185</v>
      </c>
      <c r="D56" s="176"/>
      <c r="E56" s="176"/>
      <c r="F56" s="176"/>
      <c r="G56" s="176"/>
      <c r="H56" s="176"/>
      <c r="I56" s="176"/>
    </row>
    <row r="57" spans="1:9" ht="16" thickBot="1" x14ac:dyDescent="0.4">
      <c r="A57" s="412"/>
      <c r="B57" s="318" t="s">
        <v>372</v>
      </c>
      <c r="C57" s="319">
        <v>194481.7248137985</v>
      </c>
      <c r="D57" s="176"/>
      <c r="E57" s="176"/>
      <c r="F57" s="176"/>
      <c r="G57" s="176"/>
      <c r="H57" s="176"/>
      <c r="I57" s="176"/>
    </row>
    <row r="58" spans="1:9" ht="16" thickBot="1" x14ac:dyDescent="0.4">
      <c r="A58" s="413"/>
      <c r="B58" s="320" t="s">
        <v>373</v>
      </c>
      <c r="C58" s="321">
        <v>1942703.3163465306</v>
      </c>
      <c r="H58" s="310"/>
    </row>
  </sheetData>
  <mergeCells count="11">
    <mergeCell ref="A15:A17"/>
    <mergeCell ref="A18:A44"/>
    <mergeCell ref="A45:A46"/>
    <mergeCell ref="A50:C50"/>
    <mergeCell ref="A53:A58"/>
    <mergeCell ref="A13:A14"/>
    <mergeCell ref="A1:I1"/>
    <mergeCell ref="K1:L1"/>
    <mergeCell ref="A4:A6"/>
    <mergeCell ref="A7:A9"/>
    <mergeCell ref="A10:A1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913939-1993-4241-BD97-E94A2E31EB7E}">
  <sheetPr>
    <tabColor theme="0"/>
  </sheetPr>
  <dimension ref="A1:S73"/>
  <sheetViews>
    <sheetView zoomScale="70" zoomScaleNormal="70" workbookViewId="0">
      <selection sqref="A1:F1"/>
    </sheetView>
  </sheetViews>
  <sheetFormatPr defaultRowHeight="15.5" x14ac:dyDescent="0.35"/>
  <cols>
    <col min="1" max="1" width="16.08984375" style="2" customWidth="1"/>
    <col min="2" max="2" width="44.26953125" style="3" bestFit="1" customWidth="1"/>
    <col min="3" max="3" width="5.453125" style="2" bestFit="1" customWidth="1"/>
    <col min="4" max="4" width="42.453125" style="2" bestFit="1" customWidth="1"/>
    <col min="5" max="5" width="15.453125" style="25" customWidth="1"/>
    <col min="6" max="6" width="15.453125" style="26" customWidth="1"/>
    <col min="7" max="7" width="5.453125" style="2" customWidth="1"/>
    <col min="8" max="9" width="17.6328125" style="2" customWidth="1"/>
    <col min="10" max="16384" width="8.7265625" style="2"/>
  </cols>
  <sheetData>
    <row r="1" spans="1:19" ht="35" customHeight="1" thickBot="1" x14ac:dyDescent="0.4">
      <c r="A1" s="376" t="s">
        <v>457</v>
      </c>
      <c r="B1" s="377"/>
      <c r="C1" s="377"/>
      <c r="D1" s="377"/>
      <c r="E1" s="377"/>
      <c r="F1" s="378"/>
    </row>
    <row r="2" spans="1:19" ht="16" thickBot="1" x14ac:dyDescent="0.4"/>
    <row r="3" spans="1:19" ht="16" thickBot="1" x14ac:dyDescent="0.4">
      <c r="A3" s="226" t="s">
        <v>47</v>
      </c>
      <c r="B3" s="227" t="s">
        <v>101</v>
      </c>
      <c r="C3" s="227" t="s">
        <v>64</v>
      </c>
      <c r="D3" s="227" t="s">
        <v>88</v>
      </c>
      <c r="E3" s="228" t="s">
        <v>403</v>
      </c>
      <c r="F3" s="229" t="s">
        <v>89</v>
      </c>
      <c r="H3" s="6" t="s">
        <v>167</v>
      </c>
      <c r="I3" s="27" t="s">
        <v>168</v>
      </c>
    </row>
    <row r="4" spans="1:19" ht="15.5" customHeight="1" thickBot="1" x14ac:dyDescent="0.4">
      <c r="A4" s="388" t="s">
        <v>44</v>
      </c>
      <c r="B4" s="391"/>
      <c r="C4" s="28">
        <v>57</v>
      </c>
      <c r="D4" s="29" t="s">
        <v>0</v>
      </c>
      <c r="E4" s="30">
        <v>1742.748</v>
      </c>
      <c r="F4" s="31">
        <v>1</v>
      </c>
    </row>
    <row r="5" spans="1:19" ht="15.5" customHeight="1" x14ac:dyDescent="0.35">
      <c r="A5" s="389"/>
      <c r="B5" s="391"/>
      <c r="C5" s="32">
        <v>53</v>
      </c>
      <c r="D5" s="33" t="s">
        <v>1</v>
      </c>
      <c r="E5" s="34">
        <v>2752.4580000000001</v>
      </c>
      <c r="F5" s="35">
        <v>1</v>
      </c>
      <c r="H5" s="379" t="s">
        <v>404</v>
      </c>
      <c r="I5" s="380"/>
      <c r="J5" s="380"/>
      <c r="K5" s="380"/>
      <c r="L5" s="380"/>
      <c r="M5" s="380"/>
      <c r="N5" s="380"/>
      <c r="O5" s="381"/>
      <c r="P5" s="152"/>
      <c r="Q5" s="152"/>
      <c r="R5" s="152"/>
      <c r="S5" s="152"/>
    </row>
    <row r="6" spans="1:19" ht="15.5" customHeight="1" x14ac:dyDescent="0.35">
      <c r="A6" s="389"/>
      <c r="B6" s="391"/>
      <c r="C6" s="32">
        <v>55</v>
      </c>
      <c r="D6" s="33" t="s">
        <v>2</v>
      </c>
      <c r="E6" s="34">
        <v>188.322</v>
      </c>
      <c r="F6" s="35">
        <v>1</v>
      </c>
      <c r="H6" s="382"/>
      <c r="I6" s="383"/>
      <c r="J6" s="383"/>
      <c r="K6" s="383"/>
      <c r="L6" s="383"/>
      <c r="M6" s="383"/>
      <c r="N6" s="383"/>
      <c r="O6" s="384"/>
      <c r="P6" s="152"/>
      <c r="Q6" s="152"/>
      <c r="R6" s="152"/>
      <c r="S6" s="152"/>
    </row>
    <row r="7" spans="1:19" ht="15.5" customHeight="1" x14ac:dyDescent="0.35">
      <c r="A7" s="389"/>
      <c r="B7" s="391"/>
      <c r="C7" s="32">
        <v>55</v>
      </c>
      <c r="D7" s="33" t="s">
        <v>3</v>
      </c>
      <c r="E7" s="34">
        <v>270.62099999999998</v>
      </c>
      <c r="F7" s="35">
        <v>1</v>
      </c>
      <c r="H7" s="382"/>
      <c r="I7" s="383"/>
      <c r="J7" s="383"/>
      <c r="K7" s="383"/>
      <c r="L7" s="383"/>
      <c r="M7" s="383"/>
      <c r="N7" s="383"/>
      <c r="O7" s="384"/>
      <c r="P7" s="152"/>
      <c r="Q7" s="152"/>
      <c r="R7" s="152"/>
      <c r="S7" s="152"/>
    </row>
    <row r="8" spans="1:19" ht="16" customHeight="1" thickBot="1" x14ac:dyDescent="0.4">
      <c r="A8" s="389"/>
      <c r="B8" s="391"/>
      <c r="C8" s="36">
        <v>54</v>
      </c>
      <c r="D8" s="37" t="s">
        <v>4</v>
      </c>
      <c r="E8" s="38">
        <v>410.03399999999999</v>
      </c>
      <c r="F8" s="39">
        <v>1</v>
      </c>
      <c r="H8" s="382"/>
      <c r="I8" s="383"/>
      <c r="J8" s="383"/>
      <c r="K8" s="383"/>
      <c r="L8" s="383"/>
      <c r="M8" s="383"/>
      <c r="N8" s="383"/>
      <c r="O8" s="384"/>
      <c r="P8" s="152"/>
      <c r="Q8" s="152"/>
      <c r="R8" s="152"/>
      <c r="S8" s="152"/>
    </row>
    <row r="9" spans="1:19" ht="15.5" customHeight="1" x14ac:dyDescent="0.35">
      <c r="A9" s="389"/>
      <c r="B9" s="362" t="s">
        <v>65</v>
      </c>
      <c r="C9" s="28">
        <v>32</v>
      </c>
      <c r="D9" s="29" t="s">
        <v>5</v>
      </c>
      <c r="E9" s="30">
        <v>560</v>
      </c>
      <c r="F9" s="31">
        <v>1</v>
      </c>
      <c r="H9" s="382"/>
      <c r="I9" s="383"/>
      <c r="J9" s="383"/>
      <c r="K9" s="383"/>
      <c r="L9" s="383"/>
      <c r="M9" s="383"/>
      <c r="N9" s="383"/>
      <c r="O9" s="384"/>
      <c r="P9" s="152"/>
      <c r="Q9" s="152"/>
      <c r="R9" s="152"/>
      <c r="S9" s="152"/>
    </row>
    <row r="10" spans="1:19" ht="16" customHeight="1" thickBot="1" x14ac:dyDescent="0.4">
      <c r="A10" s="390"/>
      <c r="B10" s="363"/>
      <c r="C10" s="36">
        <v>32</v>
      </c>
      <c r="D10" s="40" t="s">
        <v>6</v>
      </c>
      <c r="E10" s="41">
        <v>61.711999999999996</v>
      </c>
      <c r="F10" s="42">
        <v>1</v>
      </c>
      <c r="H10" s="382"/>
      <c r="I10" s="383"/>
      <c r="J10" s="383"/>
      <c r="K10" s="383"/>
      <c r="L10" s="383"/>
      <c r="M10" s="383"/>
      <c r="N10" s="383"/>
      <c r="O10" s="384"/>
      <c r="P10" s="152"/>
      <c r="Q10" s="152"/>
      <c r="R10" s="152"/>
      <c r="S10" s="152"/>
    </row>
    <row r="11" spans="1:19" ht="14.5" customHeight="1" x14ac:dyDescent="0.35">
      <c r="A11" s="367" t="s">
        <v>45</v>
      </c>
      <c r="B11" s="365" t="s">
        <v>75</v>
      </c>
      <c r="C11" s="51">
        <v>72</v>
      </c>
      <c r="D11" s="43" t="s">
        <v>7</v>
      </c>
      <c r="E11" s="30">
        <v>1411.075</v>
      </c>
      <c r="F11" s="31">
        <v>1</v>
      </c>
      <c r="H11" s="382"/>
      <c r="I11" s="383"/>
      <c r="J11" s="383"/>
      <c r="K11" s="383"/>
      <c r="L11" s="383"/>
      <c r="M11" s="383"/>
      <c r="N11" s="383"/>
      <c r="O11" s="384"/>
      <c r="P11" s="152"/>
      <c r="Q11" s="152"/>
      <c r="R11" s="152"/>
      <c r="S11" s="152"/>
    </row>
    <row r="12" spans="1:19" ht="16" customHeight="1" thickBot="1" x14ac:dyDescent="0.4">
      <c r="A12" s="368"/>
      <c r="B12" s="366"/>
      <c r="C12" s="36">
        <v>76</v>
      </c>
      <c r="D12" s="44" t="s">
        <v>8</v>
      </c>
      <c r="E12" s="41">
        <v>37.423999999999999</v>
      </c>
      <c r="F12" s="42">
        <v>1</v>
      </c>
      <c r="H12" s="382"/>
      <c r="I12" s="383"/>
      <c r="J12" s="383"/>
      <c r="K12" s="383"/>
      <c r="L12" s="383"/>
      <c r="M12" s="383"/>
      <c r="N12" s="383"/>
      <c r="O12" s="384"/>
      <c r="P12" s="152"/>
      <c r="Q12" s="152"/>
      <c r="R12" s="152"/>
      <c r="S12" s="152"/>
    </row>
    <row r="13" spans="1:19" ht="15.5" customHeight="1" x14ac:dyDescent="0.35">
      <c r="A13" s="368"/>
      <c r="B13" s="364" t="s">
        <v>76</v>
      </c>
      <c r="C13" s="28">
        <v>72</v>
      </c>
      <c r="D13" s="43" t="s">
        <v>50</v>
      </c>
      <c r="E13" s="30"/>
      <c r="F13" s="31"/>
      <c r="H13" s="382"/>
      <c r="I13" s="383"/>
      <c r="J13" s="383"/>
      <c r="K13" s="383"/>
      <c r="L13" s="383"/>
      <c r="M13" s="383"/>
      <c r="N13" s="383"/>
      <c r="O13" s="384"/>
      <c r="P13" s="152"/>
      <c r="Q13" s="152"/>
      <c r="R13" s="152"/>
      <c r="S13" s="152"/>
    </row>
    <row r="14" spans="1:19" ht="15.5" customHeight="1" x14ac:dyDescent="0.35">
      <c r="A14" s="368"/>
      <c r="B14" s="365"/>
      <c r="C14" s="32">
        <v>61</v>
      </c>
      <c r="D14" s="45" t="s">
        <v>51</v>
      </c>
      <c r="E14" s="34"/>
      <c r="F14" s="35"/>
      <c r="H14" s="382"/>
      <c r="I14" s="383"/>
      <c r="J14" s="383"/>
      <c r="K14" s="383"/>
      <c r="L14" s="383"/>
      <c r="M14" s="383"/>
      <c r="N14" s="383"/>
      <c r="O14" s="384"/>
      <c r="P14" s="152"/>
      <c r="Q14" s="152"/>
      <c r="R14" s="152"/>
      <c r="S14" s="152"/>
    </row>
    <row r="15" spans="1:19" ht="15.5" customHeight="1" x14ac:dyDescent="0.35">
      <c r="A15" s="368"/>
      <c r="B15" s="365"/>
      <c r="C15" s="32">
        <v>63</v>
      </c>
      <c r="D15" s="45" t="s">
        <v>144</v>
      </c>
      <c r="E15" s="34"/>
      <c r="F15" s="35"/>
      <c r="H15" s="382"/>
      <c r="I15" s="383"/>
      <c r="J15" s="383"/>
      <c r="K15" s="383"/>
      <c r="L15" s="383"/>
      <c r="M15" s="383"/>
      <c r="N15" s="383"/>
      <c r="O15" s="384"/>
      <c r="P15" s="152"/>
      <c r="Q15" s="152"/>
      <c r="R15" s="152"/>
      <c r="S15" s="152"/>
    </row>
    <row r="16" spans="1:19" ht="15.5" customHeight="1" x14ac:dyDescent="0.35">
      <c r="A16" s="368"/>
      <c r="B16" s="365"/>
      <c r="C16" s="32">
        <v>61</v>
      </c>
      <c r="D16" s="45" t="s">
        <v>52</v>
      </c>
      <c r="E16" s="34"/>
      <c r="F16" s="35"/>
      <c r="H16" s="382"/>
      <c r="I16" s="383"/>
      <c r="J16" s="383"/>
      <c r="K16" s="383"/>
      <c r="L16" s="383"/>
      <c r="M16" s="383"/>
      <c r="N16" s="383"/>
      <c r="O16" s="384"/>
      <c r="P16" s="153"/>
      <c r="Q16" s="153"/>
      <c r="R16" s="153"/>
      <c r="S16" s="153"/>
    </row>
    <row r="17" spans="1:19" ht="15.5" customHeight="1" x14ac:dyDescent="0.35">
      <c r="A17" s="368"/>
      <c r="B17" s="365"/>
      <c r="C17" s="32"/>
      <c r="D17" s="45" t="s">
        <v>140</v>
      </c>
      <c r="E17" s="34"/>
      <c r="F17" s="35"/>
      <c r="H17" s="382"/>
      <c r="I17" s="383"/>
      <c r="J17" s="383"/>
      <c r="K17" s="383"/>
      <c r="L17" s="383"/>
      <c r="M17" s="383"/>
      <c r="N17" s="383"/>
      <c r="O17" s="384"/>
      <c r="P17" s="153"/>
      <c r="Q17" s="153"/>
      <c r="R17" s="153"/>
      <c r="S17" s="153"/>
    </row>
    <row r="18" spans="1:19" ht="15.5" customHeight="1" thickBot="1" x14ac:dyDescent="0.4">
      <c r="A18" s="368"/>
      <c r="B18" s="365"/>
      <c r="C18" s="32">
        <v>76</v>
      </c>
      <c r="D18" s="45" t="s">
        <v>8</v>
      </c>
      <c r="E18" s="34"/>
      <c r="F18" s="35"/>
      <c r="H18" s="385"/>
      <c r="I18" s="386"/>
      <c r="J18" s="386"/>
      <c r="K18" s="386"/>
      <c r="L18" s="386"/>
      <c r="M18" s="386"/>
      <c r="N18" s="386"/>
      <c r="O18" s="387"/>
      <c r="P18" s="153"/>
      <c r="Q18" s="153"/>
      <c r="R18" s="153"/>
      <c r="S18" s="153"/>
    </row>
    <row r="19" spans="1:19" ht="15.5" customHeight="1" x14ac:dyDescent="0.35">
      <c r="A19" s="368"/>
      <c r="B19" s="365"/>
      <c r="C19" s="32"/>
      <c r="D19" s="45" t="s">
        <v>53</v>
      </c>
      <c r="E19" s="34"/>
      <c r="F19" s="35"/>
      <c r="H19" s="152"/>
      <c r="I19" s="152"/>
      <c r="J19" s="152"/>
      <c r="K19" s="152"/>
      <c r="L19" s="152"/>
      <c r="M19" s="152"/>
      <c r="N19" s="152"/>
      <c r="O19" s="152"/>
      <c r="P19" s="153"/>
      <c r="Q19" s="153"/>
      <c r="R19" s="153"/>
      <c r="S19" s="153"/>
    </row>
    <row r="20" spans="1:19" ht="15.5" customHeight="1" x14ac:dyDescent="0.35">
      <c r="A20" s="368"/>
      <c r="B20" s="365"/>
      <c r="C20" s="32"/>
      <c r="D20" s="45" t="s">
        <v>54</v>
      </c>
      <c r="E20" s="34"/>
      <c r="F20" s="35"/>
      <c r="H20" s="152"/>
      <c r="I20" s="152"/>
      <c r="J20" s="152"/>
      <c r="K20" s="152"/>
      <c r="L20" s="152"/>
      <c r="M20" s="152"/>
      <c r="N20" s="152"/>
      <c r="O20" s="152"/>
      <c r="P20" s="153"/>
      <c r="Q20" s="153"/>
      <c r="R20" s="153"/>
      <c r="S20" s="153"/>
    </row>
    <row r="21" spans="1:19" ht="15.5" customHeight="1" x14ac:dyDescent="0.35">
      <c r="A21" s="368"/>
      <c r="B21" s="365"/>
      <c r="C21" s="32">
        <v>85</v>
      </c>
      <c r="D21" s="45" t="s">
        <v>55</v>
      </c>
      <c r="E21" s="34"/>
      <c r="F21" s="35"/>
      <c r="H21" s="152"/>
      <c r="I21" s="152"/>
      <c r="J21" s="152"/>
      <c r="K21" s="152"/>
      <c r="L21" s="152"/>
      <c r="M21" s="152"/>
      <c r="N21" s="152"/>
      <c r="O21" s="152"/>
      <c r="P21" s="153"/>
      <c r="Q21" s="153"/>
      <c r="R21" s="153"/>
      <c r="S21" s="153"/>
    </row>
    <row r="22" spans="1:19" ht="16" customHeight="1" thickBot="1" x14ac:dyDescent="0.4">
      <c r="A22" s="369"/>
      <c r="B22" s="366"/>
      <c r="C22" s="36"/>
      <c r="D22" s="44" t="s">
        <v>56</v>
      </c>
      <c r="E22" s="41"/>
      <c r="F22" s="42"/>
      <c r="H22" s="153"/>
      <c r="I22" s="153"/>
      <c r="J22" s="153"/>
      <c r="K22" s="153"/>
      <c r="L22" s="153"/>
      <c r="M22" s="153"/>
      <c r="N22" s="153"/>
      <c r="O22" s="153"/>
      <c r="P22" s="153"/>
      <c r="Q22" s="153"/>
      <c r="R22" s="153"/>
      <c r="S22" s="153"/>
    </row>
    <row r="23" spans="1:19" ht="14.5" customHeight="1" thickBot="1" x14ac:dyDescent="0.4">
      <c r="A23" s="367" t="s">
        <v>143</v>
      </c>
      <c r="B23" s="46" t="s">
        <v>9</v>
      </c>
      <c r="C23" s="47">
        <v>49</v>
      </c>
      <c r="D23" s="48" t="s">
        <v>9</v>
      </c>
      <c r="E23" s="49"/>
      <c r="F23" s="50"/>
      <c r="H23" s="153"/>
      <c r="I23" s="153"/>
      <c r="J23" s="153"/>
      <c r="K23" s="153"/>
      <c r="L23" s="153"/>
      <c r="M23" s="153"/>
      <c r="N23" s="153"/>
      <c r="O23" s="153"/>
      <c r="P23" s="153"/>
      <c r="Q23" s="153"/>
      <c r="R23" s="153"/>
      <c r="S23" s="153"/>
    </row>
    <row r="24" spans="1:19" ht="15.5" customHeight="1" x14ac:dyDescent="0.35">
      <c r="A24" s="368"/>
      <c r="B24" s="373" t="s">
        <v>67</v>
      </c>
      <c r="C24" s="28">
        <v>29</v>
      </c>
      <c r="D24" s="43" t="s">
        <v>10</v>
      </c>
      <c r="E24" s="30">
        <v>89.462000000000003</v>
      </c>
      <c r="F24" s="31">
        <v>1</v>
      </c>
      <c r="H24" s="153"/>
      <c r="I24" s="153"/>
      <c r="J24" s="153"/>
      <c r="K24" s="153"/>
      <c r="L24" s="153"/>
      <c r="M24" s="153"/>
      <c r="N24" s="153"/>
      <c r="O24" s="153"/>
      <c r="P24" s="153"/>
      <c r="Q24" s="153"/>
      <c r="R24" s="153"/>
      <c r="S24" s="153"/>
    </row>
    <row r="25" spans="1:19" ht="16" customHeight="1" thickBot="1" x14ac:dyDescent="0.4">
      <c r="A25" s="368"/>
      <c r="B25" s="374"/>
      <c r="C25" s="36">
        <v>29</v>
      </c>
      <c r="D25" s="44" t="s">
        <v>11</v>
      </c>
      <c r="E25" s="41">
        <v>53.167999999999999</v>
      </c>
      <c r="F25" s="42">
        <v>1</v>
      </c>
      <c r="H25" s="153"/>
      <c r="I25" s="153"/>
      <c r="J25" s="153"/>
      <c r="K25" s="153"/>
      <c r="L25" s="153"/>
      <c r="M25" s="153"/>
      <c r="N25" s="153"/>
      <c r="O25" s="153"/>
      <c r="P25" s="153"/>
      <c r="Q25" s="153"/>
      <c r="R25" s="153"/>
      <c r="S25" s="153"/>
    </row>
    <row r="26" spans="1:19" x14ac:dyDescent="0.35">
      <c r="A26" s="368"/>
      <c r="B26" s="375" t="s">
        <v>97</v>
      </c>
      <c r="C26" s="51">
        <v>28</v>
      </c>
      <c r="D26" s="52" t="s">
        <v>12</v>
      </c>
      <c r="E26" s="53">
        <v>8.6514000000000006</v>
      </c>
      <c r="F26" s="54">
        <v>1</v>
      </c>
    </row>
    <row r="27" spans="1:19" ht="16" thickBot="1" x14ac:dyDescent="0.4">
      <c r="A27" s="368"/>
      <c r="B27" s="375"/>
      <c r="C27" s="55">
        <v>28</v>
      </c>
      <c r="D27" s="56" t="s">
        <v>13</v>
      </c>
      <c r="E27" s="38">
        <v>77.8626</v>
      </c>
      <c r="F27" s="39">
        <v>1</v>
      </c>
    </row>
    <row r="28" spans="1:19" ht="16" thickBot="1" x14ac:dyDescent="0.4">
      <c r="A28" s="368"/>
      <c r="B28" s="57" t="s">
        <v>46</v>
      </c>
      <c r="C28" s="58">
        <v>21</v>
      </c>
      <c r="D28" s="59" t="s">
        <v>66</v>
      </c>
      <c r="E28" s="60">
        <v>304.56</v>
      </c>
      <c r="F28" s="61">
        <v>1</v>
      </c>
    </row>
    <row r="29" spans="1:19" ht="14.5" customHeight="1" x14ac:dyDescent="0.35">
      <c r="A29" s="368"/>
      <c r="B29" s="375" t="s">
        <v>68</v>
      </c>
      <c r="C29" s="51">
        <v>30</v>
      </c>
      <c r="D29" s="52" t="s">
        <v>14</v>
      </c>
      <c r="E29" s="53">
        <v>92.956000000000003</v>
      </c>
      <c r="F29" s="54">
        <v>1</v>
      </c>
    </row>
    <row r="30" spans="1:19" ht="16" thickBot="1" x14ac:dyDescent="0.4">
      <c r="A30" s="368"/>
      <c r="B30" s="375"/>
      <c r="C30" s="55">
        <v>30</v>
      </c>
      <c r="D30" s="56" t="s">
        <v>15</v>
      </c>
      <c r="E30" s="38">
        <v>17.293999999999997</v>
      </c>
      <c r="F30" s="39">
        <v>1</v>
      </c>
    </row>
    <row r="31" spans="1:19" ht="16" thickBot="1" x14ac:dyDescent="0.4">
      <c r="A31" s="368"/>
      <c r="B31" s="57" t="s">
        <v>69</v>
      </c>
      <c r="C31" s="58">
        <v>26</v>
      </c>
      <c r="D31" s="59" t="s">
        <v>16</v>
      </c>
      <c r="E31" s="60">
        <v>29.23</v>
      </c>
      <c r="F31" s="61">
        <v>1</v>
      </c>
    </row>
    <row r="32" spans="1:19" ht="16" thickBot="1" x14ac:dyDescent="0.4">
      <c r="A32" s="368"/>
      <c r="B32" s="62" t="s">
        <v>70</v>
      </c>
      <c r="C32" s="63">
        <v>27</v>
      </c>
      <c r="D32" s="64" t="s">
        <v>17</v>
      </c>
      <c r="E32" s="65">
        <v>216.79999999999998</v>
      </c>
      <c r="F32" s="66">
        <v>1</v>
      </c>
    </row>
    <row r="33" spans="1:6" ht="16" thickBot="1" x14ac:dyDescent="0.4">
      <c r="A33" s="368"/>
      <c r="B33" s="57" t="s">
        <v>71</v>
      </c>
      <c r="C33" s="58">
        <v>25</v>
      </c>
      <c r="D33" s="59" t="s">
        <v>92</v>
      </c>
      <c r="E33" s="60">
        <v>97.796999999999997</v>
      </c>
      <c r="F33" s="61">
        <v>1</v>
      </c>
    </row>
    <row r="34" spans="1:6" ht="16" thickBot="1" x14ac:dyDescent="0.4">
      <c r="A34" s="368"/>
      <c r="B34" s="62" t="s">
        <v>72</v>
      </c>
      <c r="C34" s="63">
        <v>22</v>
      </c>
      <c r="D34" s="64" t="s">
        <v>18</v>
      </c>
      <c r="E34" s="65">
        <v>25.38</v>
      </c>
      <c r="F34" s="66">
        <v>1</v>
      </c>
    </row>
    <row r="35" spans="1:6" x14ac:dyDescent="0.35">
      <c r="A35" s="368"/>
      <c r="B35" s="373" t="s">
        <v>73</v>
      </c>
      <c r="C35" s="28">
        <v>34</v>
      </c>
      <c r="D35" s="43" t="s">
        <v>141</v>
      </c>
      <c r="E35" s="30">
        <v>43.2</v>
      </c>
      <c r="F35" s="31">
        <v>1</v>
      </c>
    </row>
    <row r="36" spans="1:6" x14ac:dyDescent="0.35">
      <c r="A36" s="368"/>
      <c r="B36" s="375"/>
      <c r="C36" s="32">
        <v>34</v>
      </c>
      <c r="D36" s="45" t="s">
        <v>19</v>
      </c>
      <c r="E36" s="34">
        <v>3.16</v>
      </c>
      <c r="F36" s="35">
        <v>1</v>
      </c>
    </row>
    <row r="37" spans="1:6" x14ac:dyDescent="0.35">
      <c r="A37" s="368"/>
      <c r="B37" s="375"/>
      <c r="C37" s="32">
        <v>34</v>
      </c>
      <c r="D37" s="45" t="s">
        <v>20</v>
      </c>
      <c r="E37" s="34">
        <v>56.896000000000001</v>
      </c>
      <c r="F37" s="35">
        <v>1</v>
      </c>
    </row>
    <row r="38" spans="1:6" x14ac:dyDescent="0.35">
      <c r="A38" s="368"/>
      <c r="B38" s="375"/>
      <c r="C38" s="32">
        <v>34</v>
      </c>
      <c r="D38" s="45" t="s">
        <v>21</v>
      </c>
      <c r="E38" s="34">
        <v>6.3179999999999996</v>
      </c>
      <c r="F38" s="35">
        <v>1</v>
      </c>
    </row>
    <row r="39" spans="1:6" x14ac:dyDescent="0.35">
      <c r="A39" s="368"/>
      <c r="B39" s="375"/>
      <c r="C39" s="32">
        <v>34</v>
      </c>
      <c r="D39" s="45" t="s">
        <v>22</v>
      </c>
      <c r="E39" s="34">
        <v>2.633</v>
      </c>
      <c r="F39" s="35">
        <v>1</v>
      </c>
    </row>
    <row r="40" spans="1:6" x14ac:dyDescent="0.35">
      <c r="A40" s="368"/>
      <c r="B40" s="375"/>
      <c r="C40" s="32">
        <v>34</v>
      </c>
      <c r="D40" s="45" t="s">
        <v>142</v>
      </c>
      <c r="E40" s="34">
        <v>23.17</v>
      </c>
      <c r="F40" s="35">
        <v>1</v>
      </c>
    </row>
    <row r="41" spans="1:6" x14ac:dyDescent="0.35">
      <c r="A41" s="368"/>
      <c r="B41" s="375"/>
      <c r="C41" s="32">
        <v>34</v>
      </c>
      <c r="D41" s="45" t="s">
        <v>23</v>
      </c>
      <c r="E41" s="34">
        <v>3.157</v>
      </c>
      <c r="F41" s="35">
        <v>1</v>
      </c>
    </row>
    <row r="42" spans="1:6" x14ac:dyDescent="0.35">
      <c r="A42" s="368"/>
      <c r="B42" s="375"/>
      <c r="C42" s="32">
        <v>34</v>
      </c>
      <c r="D42" s="45" t="s">
        <v>24</v>
      </c>
      <c r="E42" s="34">
        <v>48.459999999999994</v>
      </c>
      <c r="F42" s="35">
        <v>1</v>
      </c>
    </row>
    <row r="43" spans="1:6" x14ac:dyDescent="0.35">
      <c r="A43" s="368"/>
      <c r="B43" s="375"/>
      <c r="C43" s="32">
        <v>34</v>
      </c>
      <c r="D43" s="45" t="s">
        <v>25</v>
      </c>
      <c r="E43" s="34">
        <v>1.05</v>
      </c>
      <c r="F43" s="35">
        <v>1</v>
      </c>
    </row>
    <row r="44" spans="1:6" x14ac:dyDescent="0.35">
      <c r="A44" s="368"/>
      <c r="B44" s="375"/>
      <c r="C44" s="32">
        <v>34</v>
      </c>
      <c r="D44" s="45" t="s">
        <v>26</v>
      </c>
      <c r="E44" s="34"/>
      <c r="F44" s="35"/>
    </row>
    <row r="45" spans="1:6" x14ac:dyDescent="0.35">
      <c r="A45" s="368"/>
      <c r="B45" s="375"/>
      <c r="C45" s="32">
        <v>34</v>
      </c>
      <c r="D45" s="45" t="s">
        <v>27</v>
      </c>
      <c r="E45" s="34">
        <v>17188</v>
      </c>
      <c r="F45" s="35">
        <v>1</v>
      </c>
    </row>
    <row r="46" spans="1:6" ht="16" thickBot="1" x14ac:dyDescent="0.4">
      <c r="A46" s="368"/>
      <c r="B46" s="374"/>
      <c r="C46" s="36">
        <v>34</v>
      </c>
      <c r="D46" s="44" t="s">
        <v>28</v>
      </c>
      <c r="E46" s="41">
        <v>17188</v>
      </c>
      <c r="F46" s="42">
        <v>1</v>
      </c>
    </row>
    <row r="47" spans="1:6" x14ac:dyDescent="0.35">
      <c r="A47" s="368"/>
      <c r="B47" s="375" t="s">
        <v>74</v>
      </c>
      <c r="C47" s="51">
        <v>23</v>
      </c>
      <c r="D47" s="52" t="s">
        <v>29</v>
      </c>
      <c r="E47" s="53">
        <v>9.7880000000000003</v>
      </c>
      <c r="F47" s="54">
        <v>1</v>
      </c>
    </row>
    <row r="48" spans="1:6" x14ac:dyDescent="0.35">
      <c r="A48" s="368"/>
      <c r="B48" s="375"/>
      <c r="C48" s="32">
        <v>23</v>
      </c>
      <c r="D48" s="45" t="s">
        <v>30</v>
      </c>
      <c r="E48" s="34">
        <v>28.39</v>
      </c>
      <c r="F48" s="35">
        <v>1</v>
      </c>
    </row>
    <row r="49" spans="1:6" x14ac:dyDescent="0.35">
      <c r="A49" s="368"/>
      <c r="B49" s="375"/>
      <c r="C49" s="32">
        <v>23</v>
      </c>
      <c r="D49" s="45" t="s">
        <v>31</v>
      </c>
      <c r="E49" s="34">
        <v>28.39</v>
      </c>
      <c r="F49" s="35">
        <v>1</v>
      </c>
    </row>
    <row r="50" spans="1:6" x14ac:dyDescent="0.35">
      <c r="A50" s="368"/>
      <c r="B50" s="375"/>
      <c r="C50" s="32">
        <v>23</v>
      </c>
      <c r="D50" s="45" t="s">
        <v>32</v>
      </c>
      <c r="E50" s="34">
        <v>5.8800000000000008</v>
      </c>
      <c r="F50" s="35">
        <v>1</v>
      </c>
    </row>
    <row r="51" spans="1:6" x14ac:dyDescent="0.35">
      <c r="A51" s="368"/>
      <c r="B51" s="375"/>
      <c r="C51" s="32">
        <v>23</v>
      </c>
      <c r="D51" s="45" t="s">
        <v>33</v>
      </c>
      <c r="E51" s="34">
        <v>9.7899999999999991</v>
      </c>
      <c r="F51" s="35">
        <v>1</v>
      </c>
    </row>
    <row r="52" spans="1:6" x14ac:dyDescent="0.35">
      <c r="A52" s="368"/>
      <c r="B52" s="375"/>
      <c r="C52" s="32">
        <v>23</v>
      </c>
      <c r="D52" s="45" t="s">
        <v>34</v>
      </c>
      <c r="E52" s="34">
        <v>0.98</v>
      </c>
      <c r="F52" s="35">
        <v>1</v>
      </c>
    </row>
    <row r="53" spans="1:6" ht="16" thickBot="1" x14ac:dyDescent="0.4">
      <c r="A53" s="368"/>
      <c r="B53" s="375"/>
      <c r="C53" s="55">
        <v>23</v>
      </c>
      <c r="D53" s="56" t="s">
        <v>35</v>
      </c>
      <c r="E53" s="38">
        <v>10.77</v>
      </c>
      <c r="F53" s="39">
        <v>1</v>
      </c>
    </row>
    <row r="54" spans="1:6" x14ac:dyDescent="0.35">
      <c r="A54" s="368"/>
      <c r="B54" s="364" t="s">
        <v>77</v>
      </c>
      <c r="C54" s="28">
        <v>24</v>
      </c>
      <c r="D54" s="43" t="s">
        <v>36</v>
      </c>
      <c r="E54" s="30">
        <v>311.072</v>
      </c>
      <c r="F54" s="31">
        <v>1</v>
      </c>
    </row>
    <row r="55" spans="1:6" ht="16" thickBot="1" x14ac:dyDescent="0.4">
      <c r="A55" s="368"/>
      <c r="B55" s="366"/>
      <c r="C55" s="36">
        <v>24</v>
      </c>
      <c r="D55" s="44" t="s">
        <v>37</v>
      </c>
      <c r="E55" s="41">
        <v>257.25</v>
      </c>
      <c r="F55" s="42">
        <v>1</v>
      </c>
    </row>
    <row r="56" spans="1:6" ht="15.5" customHeight="1" x14ac:dyDescent="0.35">
      <c r="A56" s="368"/>
      <c r="B56" s="370" t="s">
        <v>78</v>
      </c>
      <c r="C56" s="67">
        <v>24</v>
      </c>
      <c r="D56" s="52" t="s">
        <v>57</v>
      </c>
      <c r="E56" s="53"/>
      <c r="F56" s="54"/>
    </row>
    <row r="57" spans="1:6" x14ac:dyDescent="0.35">
      <c r="A57" s="368"/>
      <c r="B57" s="371"/>
      <c r="C57" s="22">
        <v>24</v>
      </c>
      <c r="D57" s="45" t="s">
        <v>58</v>
      </c>
      <c r="E57" s="34"/>
      <c r="F57" s="35"/>
    </row>
    <row r="58" spans="1:6" x14ac:dyDescent="0.35">
      <c r="A58" s="368"/>
      <c r="B58" s="371"/>
      <c r="C58" s="22">
        <v>24</v>
      </c>
      <c r="D58" s="45" t="s">
        <v>59</v>
      </c>
      <c r="E58" s="34"/>
      <c r="F58" s="35"/>
    </row>
    <row r="59" spans="1:6" x14ac:dyDescent="0.35">
      <c r="A59" s="368"/>
      <c r="B59" s="371"/>
      <c r="C59" s="22">
        <v>24</v>
      </c>
      <c r="D59" s="45" t="s">
        <v>60</v>
      </c>
      <c r="E59" s="34"/>
      <c r="F59" s="35"/>
    </row>
    <row r="60" spans="1:6" x14ac:dyDescent="0.35">
      <c r="A60" s="368"/>
      <c r="B60" s="371"/>
      <c r="C60" s="22">
        <v>24</v>
      </c>
      <c r="D60" s="45" t="s">
        <v>61</v>
      </c>
      <c r="E60" s="34"/>
      <c r="F60" s="35"/>
    </row>
    <row r="61" spans="1:6" x14ac:dyDescent="0.35">
      <c r="A61" s="368"/>
      <c r="B61" s="371"/>
      <c r="C61" s="22">
        <v>24</v>
      </c>
      <c r="D61" s="45" t="s">
        <v>62</v>
      </c>
      <c r="E61" s="34"/>
      <c r="F61" s="35"/>
    </row>
    <row r="62" spans="1:6" ht="16" thickBot="1" x14ac:dyDescent="0.4">
      <c r="A62" s="369"/>
      <c r="B62" s="372"/>
      <c r="C62" s="68">
        <v>24</v>
      </c>
      <c r="D62" s="56" t="s">
        <v>63</v>
      </c>
      <c r="E62" s="38"/>
      <c r="F62" s="39"/>
    </row>
    <row r="63" spans="1:6" ht="16" customHeight="1" thickBot="1" x14ac:dyDescent="0.4">
      <c r="A63" s="359" t="s">
        <v>49</v>
      </c>
      <c r="B63" s="69" t="s">
        <v>79</v>
      </c>
      <c r="C63" s="58">
        <v>25</v>
      </c>
      <c r="D63" s="59" t="s">
        <v>38</v>
      </c>
      <c r="E63" s="60">
        <v>147.57</v>
      </c>
      <c r="F63" s="61">
        <v>1</v>
      </c>
    </row>
    <row r="64" spans="1:6" ht="16" thickBot="1" x14ac:dyDescent="0.4">
      <c r="A64" s="360"/>
      <c r="B64" s="70" t="s">
        <v>80</v>
      </c>
      <c r="C64" s="63">
        <v>25</v>
      </c>
      <c r="D64" s="64" t="s">
        <v>96</v>
      </c>
      <c r="E64" s="65">
        <v>63.174999999999997</v>
      </c>
      <c r="F64" s="66">
        <v>1</v>
      </c>
    </row>
    <row r="65" spans="1:9" ht="16" thickBot="1" x14ac:dyDescent="0.4">
      <c r="A65" s="360"/>
      <c r="B65" s="69" t="s">
        <v>81</v>
      </c>
      <c r="C65" s="58">
        <v>25</v>
      </c>
      <c r="D65" s="59" t="s">
        <v>39</v>
      </c>
      <c r="E65" s="60">
        <v>122.619</v>
      </c>
      <c r="F65" s="61">
        <v>1</v>
      </c>
    </row>
    <row r="66" spans="1:9" ht="16" thickBot="1" x14ac:dyDescent="0.4">
      <c r="A66" s="360"/>
      <c r="B66" s="70" t="s">
        <v>82</v>
      </c>
      <c r="C66" s="71">
        <v>25</v>
      </c>
      <c r="D66" s="64" t="s">
        <v>40</v>
      </c>
      <c r="E66" s="65">
        <v>664.59400000000005</v>
      </c>
      <c r="F66" s="66">
        <v>1</v>
      </c>
    </row>
    <row r="67" spans="1:9" ht="16" thickBot="1" x14ac:dyDescent="0.4">
      <c r="A67" s="360"/>
      <c r="B67" s="69" t="s">
        <v>83</v>
      </c>
      <c r="C67" s="72">
        <v>35</v>
      </c>
      <c r="D67" s="59" t="s">
        <v>48</v>
      </c>
      <c r="E67" s="60">
        <v>28.640999999999998</v>
      </c>
      <c r="F67" s="61">
        <v>1</v>
      </c>
    </row>
    <row r="68" spans="1:9" ht="16" thickBot="1" x14ac:dyDescent="0.4">
      <c r="A68" s="360"/>
      <c r="B68" s="70" t="s">
        <v>84</v>
      </c>
      <c r="C68" s="71">
        <v>33</v>
      </c>
      <c r="D68" s="64" t="s">
        <v>41</v>
      </c>
      <c r="E68" s="65">
        <v>87.29</v>
      </c>
      <c r="F68" s="66">
        <v>1</v>
      </c>
    </row>
    <row r="69" spans="1:9" ht="16" thickBot="1" x14ac:dyDescent="0.4">
      <c r="A69" s="360"/>
      <c r="B69" s="69" t="s">
        <v>85</v>
      </c>
      <c r="C69" s="72">
        <v>38</v>
      </c>
      <c r="D69" s="59" t="s">
        <v>42</v>
      </c>
      <c r="E69" s="60">
        <v>11.055</v>
      </c>
      <c r="F69" s="61">
        <v>1</v>
      </c>
    </row>
    <row r="70" spans="1:9" ht="16" thickBot="1" x14ac:dyDescent="0.4">
      <c r="A70" s="361"/>
      <c r="B70" s="73" t="s">
        <v>86</v>
      </c>
      <c r="C70" s="74">
        <v>25</v>
      </c>
      <c r="D70" s="75" t="s">
        <v>43</v>
      </c>
      <c r="E70" s="76">
        <v>380</v>
      </c>
      <c r="F70" s="77">
        <v>1</v>
      </c>
    </row>
    <row r="72" spans="1:9" x14ac:dyDescent="0.35">
      <c r="I72" s="2" t="s">
        <v>168</v>
      </c>
    </row>
    <row r="73" spans="1:9" x14ac:dyDescent="0.35">
      <c r="I73" s="2" t="s">
        <v>169</v>
      </c>
    </row>
  </sheetData>
  <mergeCells count="17">
    <mergeCell ref="A1:F1"/>
    <mergeCell ref="H5:O18"/>
    <mergeCell ref="A4:A10"/>
    <mergeCell ref="B4:B8"/>
    <mergeCell ref="A63:A70"/>
    <mergeCell ref="B9:B10"/>
    <mergeCell ref="B13:B22"/>
    <mergeCell ref="B11:B12"/>
    <mergeCell ref="A11:A22"/>
    <mergeCell ref="B56:B62"/>
    <mergeCell ref="A23:A62"/>
    <mergeCell ref="B24:B25"/>
    <mergeCell ref="B26:B27"/>
    <mergeCell ref="B29:B30"/>
    <mergeCell ref="B35:B46"/>
    <mergeCell ref="B47:B53"/>
    <mergeCell ref="B54:B55"/>
  </mergeCells>
  <dataValidations count="1">
    <dataValidation type="list" allowBlank="1" showInputMessage="1" showErrorMessage="1" sqref="I3" xr:uid="{81B3DA62-C57D-4417-B484-15ED9939FC62}">
      <formula1>$I$72:$I$73</formula1>
    </dataValidation>
  </dataValidations>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expression" priority="1" id="{D27C9C3A-58E4-40F3-9F7F-EC07D73026B9}">
            <xm:f>'General Input'!$B$4="Hybrid"</xm:f>
            <x14:dxf>
              <fill>
                <patternFill>
                  <bgColor theme="0" tint="-0.24994659260841701"/>
                </patternFill>
              </fill>
            </x14:dxf>
          </x14:cfRule>
          <xm:sqref>C11:F12 C54:F55</xm:sqref>
        </x14:conditionalFormatting>
        <x14:conditionalFormatting xmlns:xm="http://schemas.microsoft.com/office/excel/2006/main">
          <x14:cfRule type="expression" priority="2" id="{E806FC49-C7E8-48C0-B713-CF3A936051D0}">
            <xm:f>'General Input'!$B$4="Traditional"</xm:f>
            <x14:dxf>
              <fill>
                <patternFill>
                  <bgColor theme="0" tint="-0.24994659260841701"/>
                </patternFill>
              </fill>
            </x14:dxf>
          </x14:cfRule>
          <xm:sqref>C13:F22 C56:F62</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7E5A9C-76D4-4400-B08D-56125CA56734}">
  <sheetPr>
    <tabColor theme="0"/>
  </sheetPr>
  <dimension ref="A1:O73"/>
  <sheetViews>
    <sheetView zoomScale="70" zoomScaleNormal="70" workbookViewId="0">
      <selection sqref="A1:F1"/>
    </sheetView>
  </sheetViews>
  <sheetFormatPr defaultRowHeight="15.5" x14ac:dyDescent="0.35"/>
  <cols>
    <col min="1" max="1" width="16.08984375" style="2" customWidth="1"/>
    <col min="2" max="2" width="44.26953125" style="3" bestFit="1" customWidth="1"/>
    <col min="3" max="3" width="5.453125" style="2" bestFit="1" customWidth="1"/>
    <col min="4" max="4" width="42.453125" style="2" bestFit="1" customWidth="1"/>
    <col min="5" max="5" width="15.453125" style="78" customWidth="1"/>
    <col min="6" max="6" width="15.453125" style="25" customWidth="1"/>
    <col min="7" max="7" width="5.54296875" style="2" customWidth="1"/>
    <col min="8" max="8" width="21.08984375" style="2" customWidth="1"/>
    <col min="9" max="9" width="20.90625" style="2" customWidth="1"/>
    <col min="10" max="11" width="8.7265625" style="2"/>
    <col min="12" max="12" width="9.08984375" style="79" bestFit="1" customWidth="1"/>
    <col min="13" max="16384" width="8.7265625" style="2"/>
  </cols>
  <sheetData>
    <row r="1" spans="1:15" ht="35.5" customHeight="1" thickBot="1" x14ac:dyDescent="0.4">
      <c r="A1" s="376" t="s">
        <v>458</v>
      </c>
      <c r="B1" s="377"/>
      <c r="C1" s="377"/>
      <c r="D1" s="377"/>
      <c r="E1" s="377"/>
      <c r="F1" s="378"/>
    </row>
    <row r="2" spans="1:15" ht="16" thickBot="1" x14ac:dyDescent="0.4"/>
    <row r="3" spans="1:15" ht="16" thickBot="1" x14ac:dyDescent="0.4">
      <c r="A3" s="226" t="s">
        <v>47</v>
      </c>
      <c r="B3" s="227" t="s">
        <v>101</v>
      </c>
      <c r="C3" s="227" t="s">
        <v>64</v>
      </c>
      <c r="D3" s="226" t="s">
        <v>88</v>
      </c>
      <c r="E3" s="230" t="s">
        <v>375</v>
      </c>
      <c r="F3" s="231" t="s">
        <v>376</v>
      </c>
      <c r="H3" s="6" t="s">
        <v>377</v>
      </c>
      <c r="I3" s="27" t="s">
        <v>378</v>
      </c>
    </row>
    <row r="4" spans="1:15" ht="15.5" customHeight="1" thickBot="1" x14ac:dyDescent="0.4">
      <c r="A4" s="388" t="s">
        <v>44</v>
      </c>
      <c r="B4" s="391"/>
      <c r="C4" s="28">
        <v>57</v>
      </c>
      <c r="D4" s="29" t="s">
        <v>0</v>
      </c>
      <c r="E4" s="155"/>
      <c r="F4" s="158"/>
    </row>
    <row r="5" spans="1:15" ht="15.5" customHeight="1" x14ac:dyDescent="0.35">
      <c r="A5" s="389"/>
      <c r="B5" s="391"/>
      <c r="C5" s="32">
        <v>53</v>
      </c>
      <c r="D5" s="33" t="s">
        <v>1</v>
      </c>
      <c r="E5" s="156"/>
      <c r="F5" s="159"/>
      <c r="H5" s="379" t="s">
        <v>405</v>
      </c>
      <c r="I5" s="380"/>
      <c r="J5" s="380"/>
      <c r="K5" s="380"/>
      <c r="L5" s="380"/>
      <c r="M5" s="380"/>
      <c r="N5" s="380"/>
      <c r="O5" s="381"/>
    </row>
    <row r="6" spans="1:15" x14ac:dyDescent="0.35">
      <c r="A6" s="389"/>
      <c r="B6" s="391"/>
      <c r="C6" s="32">
        <v>55</v>
      </c>
      <c r="D6" s="33" t="s">
        <v>2</v>
      </c>
      <c r="E6" s="156"/>
      <c r="F6" s="159"/>
      <c r="H6" s="382"/>
      <c r="I6" s="383"/>
      <c r="J6" s="383"/>
      <c r="K6" s="383"/>
      <c r="L6" s="383"/>
      <c r="M6" s="383"/>
      <c r="N6" s="383"/>
      <c r="O6" s="384"/>
    </row>
    <row r="7" spans="1:15" x14ac:dyDescent="0.35">
      <c r="A7" s="389"/>
      <c r="B7" s="391"/>
      <c r="C7" s="32">
        <v>55</v>
      </c>
      <c r="D7" s="33" t="s">
        <v>3</v>
      </c>
      <c r="E7" s="156"/>
      <c r="F7" s="159"/>
      <c r="H7" s="382"/>
      <c r="I7" s="383"/>
      <c r="J7" s="383"/>
      <c r="K7" s="383"/>
      <c r="L7" s="383"/>
      <c r="M7" s="383"/>
      <c r="N7" s="383"/>
      <c r="O7" s="384"/>
    </row>
    <row r="8" spans="1:15" ht="16" thickBot="1" x14ac:dyDescent="0.4">
      <c r="A8" s="389"/>
      <c r="B8" s="391"/>
      <c r="C8" s="36">
        <v>54</v>
      </c>
      <c r="D8" s="37" t="s">
        <v>4</v>
      </c>
      <c r="E8" s="157"/>
      <c r="F8" s="160"/>
      <c r="H8" s="382"/>
      <c r="I8" s="383"/>
      <c r="J8" s="383"/>
      <c r="K8" s="383"/>
      <c r="L8" s="383"/>
      <c r="M8" s="383"/>
      <c r="N8" s="383"/>
      <c r="O8" s="384"/>
    </row>
    <row r="9" spans="1:15" x14ac:dyDescent="0.35">
      <c r="A9" s="389"/>
      <c r="B9" s="362" t="s">
        <v>65</v>
      </c>
      <c r="C9" s="51">
        <v>32</v>
      </c>
      <c r="D9" s="29" t="s">
        <v>5</v>
      </c>
      <c r="E9" s="161"/>
      <c r="F9" s="162"/>
      <c r="H9" s="382"/>
      <c r="I9" s="383"/>
      <c r="J9" s="383"/>
      <c r="K9" s="383"/>
      <c r="L9" s="383"/>
      <c r="M9" s="383"/>
      <c r="N9" s="383"/>
      <c r="O9" s="384"/>
    </row>
    <row r="10" spans="1:15" ht="16" thickBot="1" x14ac:dyDescent="0.4">
      <c r="A10" s="390"/>
      <c r="B10" s="363"/>
      <c r="C10" s="36">
        <v>32</v>
      </c>
      <c r="D10" s="40" t="s">
        <v>6</v>
      </c>
      <c r="E10" s="163"/>
      <c r="F10" s="164"/>
      <c r="H10" s="382"/>
      <c r="I10" s="383"/>
      <c r="J10" s="383"/>
      <c r="K10" s="383"/>
      <c r="L10" s="383"/>
      <c r="M10" s="383"/>
      <c r="N10" s="383"/>
      <c r="O10" s="384"/>
    </row>
    <row r="11" spans="1:15" ht="14.5" customHeight="1" x14ac:dyDescent="0.35">
      <c r="A11" s="367" t="s">
        <v>45</v>
      </c>
      <c r="B11" s="365" t="s">
        <v>75</v>
      </c>
      <c r="C11" s="28">
        <v>72</v>
      </c>
      <c r="D11" s="43" t="s">
        <v>7</v>
      </c>
      <c r="E11" s="80">
        <v>0.97416359969872257</v>
      </c>
      <c r="F11" s="81"/>
      <c r="H11" s="382"/>
      <c r="I11" s="383"/>
      <c r="J11" s="383"/>
      <c r="K11" s="383"/>
      <c r="L11" s="383"/>
      <c r="M11" s="383"/>
      <c r="N11" s="383"/>
      <c r="O11" s="384"/>
    </row>
    <row r="12" spans="1:15" ht="16" thickBot="1" x14ac:dyDescent="0.4">
      <c r="A12" s="368"/>
      <c r="B12" s="366"/>
      <c r="C12" s="36">
        <v>76</v>
      </c>
      <c r="D12" s="44" t="s">
        <v>8</v>
      </c>
      <c r="E12" s="82">
        <v>2.5836400301277391E-2</v>
      </c>
      <c r="F12" s="83"/>
      <c r="H12" s="382"/>
      <c r="I12" s="383"/>
      <c r="J12" s="383"/>
      <c r="K12" s="383"/>
      <c r="L12" s="383"/>
      <c r="M12" s="383"/>
      <c r="N12" s="383"/>
      <c r="O12" s="384"/>
    </row>
    <row r="13" spans="1:15" x14ac:dyDescent="0.35">
      <c r="A13" s="368"/>
      <c r="B13" s="362" t="s">
        <v>76</v>
      </c>
      <c r="C13" s="28">
        <v>72</v>
      </c>
      <c r="D13" s="43" t="s">
        <v>50</v>
      </c>
      <c r="E13" s="161"/>
      <c r="F13" s="162"/>
      <c r="H13" s="382"/>
      <c r="I13" s="383"/>
      <c r="J13" s="383"/>
      <c r="K13" s="383"/>
      <c r="L13" s="383"/>
      <c r="M13" s="383"/>
      <c r="N13" s="383"/>
      <c r="O13" s="384"/>
    </row>
    <row r="14" spans="1:15" x14ac:dyDescent="0.35">
      <c r="A14" s="368"/>
      <c r="B14" s="392"/>
      <c r="C14" s="32">
        <v>61</v>
      </c>
      <c r="D14" s="45" t="s">
        <v>51</v>
      </c>
      <c r="E14" s="156"/>
      <c r="F14" s="159"/>
      <c r="H14" s="382"/>
      <c r="I14" s="383"/>
      <c r="J14" s="383"/>
      <c r="K14" s="383"/>
      <c r="L14" s="383"/>
      <c r="M14" s="383"/>
      <c r="N14" s="383"/>
      <c r="O14" s="384"/>
    </row>
    <row r="15" spans="1:15" x14ac:dyDescent="0.35">
      <c r="A15" s="368"/>
      <c r="B15" s="392"/>
      <c r="C15" s="32">
        <v>63</v>
      </c>
      <c r="D15" s="45" t="s">
        <v>144</v>
      </c>
      <c r="E15" s="156"/>
      <c r="F15" s="159"/>
      <c r="H15" s="382"/>
      <c r="I15" s="383"/>
      <c r="J15" s="383"/>
      <c r="K15" s="383"/>
      <c r="L15" s="383"/>
      <c r="M15" s="383"/>
      <c r="N15" s="383"/>
      <c r="O15" s="384"/>
    </row>
    <row r="16" spans="1:15" x14ac:dyDescent="0.35">
      <c r="A16" s="368"/>
      <c r="B16" s="392"/>
      <c r="C16" s="32">
        <v>61</v>
      </c>
      <c r="D16" s="45" t="s">
        <v>52</v>
      </c>
      <c r="E16" s="156"/>
      <c r="F16" s="159"/>
      <c r="H16" s="382"/>
      <c r="I16" s="383"/>
      <c r="J16" s="383"/>
      <c r="K16" s="383"/>
      <c r="L16" s="383"/>
      <c r="M16" s="383"/>
      <c r="N16" s="383"/>
      <c r="O16" s="384"/>
    </row>
    <row r="17" spans="1:15" x14ac:dyDescent="0.35">
      <c r="A17" s="368"/>
      <c r="B17" s="392"/>
      <c r="C17" s="32"/>
      <c r="D17" s="45" t="s">
        <v>140</v>
      </c>
      <c r="E17" s="156"/>
      <c r="F17" s="159"/>
      <c r="H17" s="382"/>
      <c r="I17" s="383"/>
      <c r="J17" s="383"/>
      <c r="K17" s="383"/>
      <c r="L17" s="383"/>
      <c r="M17" s="383"/>
      <c r="N17" s="383"/>
      <c r="O17" s="384"/>
    </row>
    <row r="18" spans="1:15" x14ac:dyDescent="0.35">
      <c r="A18" s="368"/>
      <c r="B18" s="392"/>
      <c r="C18" s="32">
        <v>76</v>
      </c>
      <c r="D18" s="45" t="s">
        <v>8</v>
      </c>
      <c r="E18" s="156"/>
      <c r="F18" s="159"/>
      <c r="H18" s="382"/>
      <c r="I18" s="383"/>
      <c r="J18" s="383"/>
      <c r="K18" s="383"/>
      <c r="L18" s="383"/>
      <c r="M18" s="383"/>
      <c r="N18" s="383"/>
      <c r="O18" s="384"/>
    </row>
    <row r="19" spans="1:15" ht="16" thickBot="1" x14ac:dyDescent="0.4">
      <c r="A19" s="368"/>
      <c r="B19" s="392"/>
      <c r="C19" s="32"/>
      <c r="D19" s="45" t="s">
        <v>53</v>
      </c>
      <c r="E19" s="156"/>
      <c r="F19" s="159"/>
      <c r="H19" s="385"/>
      <c r="I19" s="386"/>
      <c r="J19" s="386"/>
      <c r="K19" s="386"/>
      <c r="L19" s="386"/>
      <c r="M19" s="386"/>
      <c r="N19" s="386"/>
      <c r="O19" s="387"/>
    </row>
    <row r="20" spans="1:15" x14ac:dyDescent="0.35">
      <c r="A20" s="368"/>
      <c r="B20" s="392"/>
      <c r="C20" s="32"/>
      <c r="D20" s="45" t="s">
        <v>54</v>
      </c>
      <c r="E20" s="156"/>
      <c r="F20" s="159"/>
      <c r="H20" s="154"/>
      <c r="I20" s="154"/>
      <c r="J20" s="154"/>
      <c r="K20" s="154"/>
      <c r="L20" s="154"/>
      <c r="M20" s="154"/>
      <c r="N20" s="154"/>
      <c r="O20" s="154"/>
    </row>
    <row r="21" spans="1:15" x14ac:dyDescent="0.35">
      <c r="A21" s="368"/>
      <c r="B21" s="392"/>
      <c r="C21" s="32">
        <v>85</v>
      </c>
      <c r="D21" s="45" t="s">
        <v>55</v>
      </c>
      <c r="E21" s="156"/>
      <c r="F21" s="159"/>
      <c r="H21" s="154"/>
      <c r="I21" s="154"/>
      <c r="J21" s="154"/>
      <c r="K21" s="154"/>
      <c r="L21" s="154"/>
      <c r="M21" s="154"/>
      <c r="N21" s="154"/>
      <c r="O21" s="154"/>
    </row>
    <row r="22" spans="1:15" ht="16" thickBot="1" x14ac:dyDescent="0.4">
      <c r="A22" s="369"/>
      <c r="B22" s="363"/>
      <c r="C22" s="36"/>
      <c r="D22" s="44" t="s">
        <v>56</v>
      </c>
      <c r="E22" s="163"/>
      <c r="F22" s="164"/>
      <c r="H22" s="154"/>
      <c r="I22" s="154"/>
      <c r="J22" s="154"/>
      <c r="K22" s="154"/>
      <c r="L22" s="154"/>
      <c r="M22" s="154"/>
      <c r="N22" s="154"/>
      <c r="O22" s="154"/>
    </row>
    <row r="23" spans="1:15" ht="14.5" customHeight="1" thickBot="1" x14ac:dyDescent="0.4">
      <c r="A23" s="367" t="s">
        <v>143</v>
      </c>
      <c r="B23" s="46" t="s">
        <v>9</v>
      </c>
      <c r="C23" s="47">
        <v>49</v>
      </c>
      <c r="D23" s="48" t="s">
        <v>9</v>
      </c>
      <c r="E23" s="165"/>
      <c r="F23" s="166"/>
    </row>
    <row r="24" spans="1:15" x14ac:dyDescent="0.35">
      <c r="A24" s="368"/>
      <c r="B24" s="373" t="s">
        <v>67</v>
      </c>
      <c r="C24" s="28">
        <v>29</v>
      </c>
      <c r="D24" s="43" t="s">
        <v>10</v>
      </c>
      <c r="E24" s="161"/>
      <c r="F24" s="162"/>
    </row>
    <row r="25" spans="1:15" ht="16" thickBot="1" x14ac:dyDescent="0.4">
      <c r="A25" s="368"/>
      <c r="B25" s="374"/>
      <c r="C25" s="36">
        <v>29</v>
      </c>
      <c r="D25" s="44" t="s">
        <v>11</v>
      </c>
      <c r="E25" s="163"/>
      <c r="F25" s="164"/>
    </row>
    <row r="26" spans="1:15" x14ac:dyDescent="0.35">
      <c r="A26" s="368"/>
      <c r="B26" s="375" t="s">
        <v>97</v>
      </c>
      <c r="C26" s="51">
        <v>28</v>
      </c>
      <c r="D26" s="52" t="s">
        <v>12</v>
      </c>
      <c r="E26" s="84">
        <v>0.1</v>
      </c>
      <c r="F26" s="81"/>
    </row>
    <row r="27" spans="1:15" ht="16" thickBot="1" x14ac:dyDescent="0.4">
      <c r="A27" s="368"/>
      <c r="B27" s="375"/>
      <c r="C27" s="55">
        <v>28</v>
      </c>
      <c r="D27" s="56" t="s">
        <v>13</v>
      </c>
      <c r="E27" s="85">
        <v>0.9</v>
      </c>
      <c r="F27" s="83"/>
    </row>
    <row r="28" spans="1:15" ht="16" thickBot="1" x14ac:dyDescent="0.4">
      <c r="A28" s="368"/>
      <c r="B28" s="57" t="s">
        <v>46</v>
      </c>
      <c r="C28" s="58">
        <v>21</v>
      </c>
      <c r="D28" s="59" t="s">
        <v>66</v>
      </c>
      <c r="E28" s="167"/>
      <c r="F28" s="168"/>
    </row>
    <row r="29" spans="1:15" ht="14.5" customHeight="1" x14ac:dyDescent="0.35">
      <c r="A29" s="368"/>
      <c r="B29" s="375" t="s">
        <v>68</v>
      </c>
      <c r="C29" s="51">
        <v>30</v>
      </c>
      <c r="D29" s="52" t="s">
        <v>14</v>
      </c>
      <c r="E29" s="84">
        <v>0.8431383219954649</v>
      </c>
      <c r="F29" s="81"/>
    </row>
    <row r="30" spans="1:15" ht="16" thickBot="1" x14ac:dyDescent="0.4">
      <c r="A30" s="368"/>
      <c r="B30" s="375"/>
      <c r="C30" s="55">
        <v>30</v>
      </c>
      <c r="D30" s="56" t="s">
        <v>15</v>
      </c>
      <c r="E30" s="85">
        <v>0.15686167800453513</v>
      </c>
      <c r="F30" s="83"/>
    </row>
    <row r="31" spans="1:15" ht="16" thickBot="1" x14ac:dyDescent="0.4">
      <c r="A31" s="368"/>
      <c r="B31" s="57" t="s">
        <v>69</v>
      </c>
      <c r="C31" s="58">
        <v>26</v>
      </c>
      <c r="D31" s="59" t="s">
        <v>16</v>
      </c>
      <c r="E31" s="167"/>
      <c r="F31" s="168"/>
    </row>
    <row r="32" spans="1:15" ht="16" thickBot="1" x14ac:dyDescent="0.4">
      <c r="A32" s="368"/>
      <c r="B32" s="62" t="s">
        <v>70</v>
      </c>
      <c r="C32" s="63">
        <v>27</v>
      </c>
      <c r="D32" s="64" t="s">
        <v>17</v>
      </c>
      <c r="E32" s="169"/>
      <c r="F32" s="170"/>
    </row>
    <row r="33" spans="1:6" ht="16" thickBot="1" x14ac:dyDescent="0.4">
      <c r="A33" s="368"/>
      <c r="B33" s="57" t="s">
        <v>71</v>
      </c>
      <c r="C33" s="58">
        <v>25</v>
      </c>
      <c r="D33" s="59" t="s">
        <v>92</v>
      </c>
      <c r="E33" s="167"/>
      <c r="F33" s="168"/>
    </row>
    <row r="34" spans="1:6" ht="16" thickBot="1" x14ac:dyDescent="0.4">
      <c r="A34" s="368"/>
      <c r="B34" s="62" t="s">
        <v>72</v>
      </c>
      <c r="C34" s="63">
        <v>22</v>
      </c>
      <c r="D34" s="64" t="s">
        <v>18</v>
      </c>
      <c r="E34" s="169"/>
      <c r="F34" s="170"/>
    </row>
    <row r="35" spans="1:6" x14ac:dyDescent="0.35">
      <c r="A35" s="368"/>
      <c r="B35" s="373" t="s">
        <v>73</v>
      </c>
      <c r="C35" s="28">
        <v>34</v>
      </c>
      <c r="D35" s="43" t="s">
        <v>141</v>
      </c>
      <c r="E35" s="80">
        <v>0.18731138783863469</v>
      </c>
      <c r="F35" s="81"/>
    </row>
    <row r="36" spans="1:6" x14ac:dyDescent="0.35">
      <c r="A36" s="368"/>
      <c r="B36" s="375"/>
      <c r="C36" s="32">
        <v>34</v>
      </c>
      <c r="D36" s="45" t="s">
        <v>19</v>
      </c>
      <c r="E36" s="86">
        <v>1.3701481147455686E-2</v>
      </c>
      <c r="F36" s="87"/>
    </row>
    <row r="37" spans="1:6" x14ac:dyDescent="0.35">
      <c r="A37" s="368"/>
      <c r="B37" s="375"/>
      <c r="C37" s="32">
        <v>34</v>
      </c>
      <c r="D37" s="45" t="s">
        <v>20</v>
      </c>
      <c r="E37" s="86">
        <v>0.24669603524229072</v>
      </c>
      <c r="F37" s="87"/>
    </row>
    <row r="38" spans="1:6" x14ac:dyDescent="0.35">
      <c r="A38" s="368"/>
      <c r="B38" s="375"/>
      <c r="C38" s="32">
        <v>34</v>
      </c>
      <c r="D38" s="45" t="s">
        <v>21</v>
      </c>
      <c r="E38" s="86">
        <v>2.739429047140032E-2</v>
      </c>
      <c r="F38" s="87"/>
    </row>
    <row r="39" spans="1:6" x14ac:dyDescent="0.35">
      <c r="A39" s="368"/>
      <c r="B39" s="375"/>
      <c r="C39" s="32">
        <v>34</v>
      </c>
      <c r="D39" s="45" t="s">
        <v>22</v>
      </c>
      <c r="E39" s="86">
        <v>1.1416455652294563E-2</v>
      </c>
      <c r="F39" s="87"/>
    </row>
    <row r="40" spans="1:6" x14ac:dyDescent="0.35">
      <c r="A40" s="368"/>
      <c r="B40" s="375"/>
      <c r="C40" s="32">
        <v>34</v>
      </c>
      <c r="D40" s="45" t="s">
        <v>142</v>
      </c>
      <c r="E40" s="86">
        <v>0.10046307537548996</v>
      </c>
      <c r="F40" s="87"/>
    </row>
    <row r="41" spans="1:6" x14ac:dyDescent="0.35">
      <c r="A41" s="368"/>
      <c r="B41" s="375"/>
      <c r="C41" s="32">
        <v>34</v>
      </c>
      <c r="D41" s="45" t="s">
        <v>23</v>
      </c>
      <c r="E41" s="86">
        <v>1.3688473412189114E-2</v>
      </c>
      <c r="F41" s="87"/>
    </row>
    <row r="42" spans="1:6" x14ac:dyDescent="0.35">
      <c r="A42" s="368"/>
      <c r="B42" s="375"/>
      <c r="C42" s="32">
        <v>34</v>
      </c>
      <c r="D42" s="45" t="s">
        <v>24</v>
      </c>
      <c r="E42" s="86">
        <v>0.21011828367269064</v>
      </c>
      <c r="F42" s="87"/>
    </row>
    <row r="43" spans="1:6" x14ac:dyDescent="0.35">
      <c r="A43" s="368"/>
      <c r="B43" s="375"/>
      <c r="C43" s="32">
        <v>34</v>
      </c>
      <c r="D43" s="45" t="s">
        <v>25</v>
      </c>
      <c r="E43" s="86">
        <v>4.5527073433001483E-3</v>
      </c>
      <c r="F43" s="87"/>
    </row>
    <row r="44" spans="1:6" x14ac:dyDescent="0.35">
      <c r="A44" s="368"/>
      <c r="B44" s="375"/>
      <c r="C44" s="32">
        <v>34</v>
      </c>
      <c r="D44" s="45" t="s">
        <v>26</v>
      </c>
      <c r="E44" s="86">
        <v>0.18465780984425403</v>
      </c>
      <c r="F44" s="87"/>
    </row>
    <row r="45" spans="1:6" x14ac:dyDescent="0.35">
      <c r="A45" s="368"/>
      <c r="B45" s="375"/>
      <c r="C45" s="32">
        <v>34</v>
      </c>
      <c r="D45" s="45" t="s">
        <v>27</v>
      </c>
      <c r="E45" s="156"/>
      <c r="F45" s="159"/>
    </row>
    <row r="46" spans="1:6" ht="16" thickBot="1" x14ac:dyDescent="0.4">
      <c r="A46" s="368"/>
      <c r="B46" s="374"/>
      <c r="C46" s="36">
        <v>34</v>
      </c>
      <c r="D46" s="44" t="s">
        <v>28</v>
      </c>
      <c r="E46" s="163"/>
      <c r="F46" s="164"/>
    </row>
    <row r="47" spans="1:6" x14ac:dyDescent="0.35">
      <c r="A47" s="368"/>
      <c r="B47" s="375" t="s">
        <v>74</v>
      </c>
      <c r="C47" s="51">
        <v>23</v>
      </c>
      <c r="D47" s="52" t="s">
        <v>29</v>
      </c>
      <c r="E47" s="84">
        <v>0.10414095416436141</v>
      </c>
      <c r="F47" s="81"/>
    </row>
    <row r="48" spans="1:6" x14ac:dyDescent="0.35">
      <c r="A48" s="368"/>
      <c r="B48" s="375"/>
      <c r="C48" s="32">
        <v>23</v>
      </c>
      <c r="D48" s="45" t="s">
        <v>30</v>
      </c>
      <c r="E48" s="86">
        <v>0.30205983742605441</v>
      </c>
      <c r="F48" s="87"/>
    </row>
    <row r="49" spans="1:6" x14ac:dyDescent="0.35">
      <c r="A49" s="368"/>
      <c r="B49" s="375"/>
      <c r="C49" s="32">
        <v>23</v>
      </c>
      <c r="D49" s="45" t="s">
        <v>31</v>
      </c>
      <c r="E49" s="86">
        <v>0.30205983742605441</v>
      </c>
      <c r="F49" s="87"/>
    </row>
    <row r="50" spans="1:6" x14ac:dyDescent="0.35">
      <c r="A50" s="368"/>
      <c r="B50" s="375"/>
      <c r="C50" s="32">
        <v>23</v>
      </c>
      <c r="D50" s="45" t="s">
        <v>32</v>
      </c>
      <c r="E50" s="86">
        <v>6.2561178022726316E-2</v>
      </c>
      <c r="F50" s="87"/>
    </row>
    <row r="51" spans="1:6" x14ac:dyDescent="0.35">
      <c r="A51" s="368"/>
      <c r="B51" s="375"/>
      <c r="C51" s="32">
        <v>23</v>
      </c>
      <c r="D51" s="45" t="s">
        <v>33</v>
      </c>
      <c r="E51" s="86">
        <v>0.10416223347661403</v>
      </c>
      <c r="F51" s="87"/>
    </row>
    <row r="52" spans="1:6" x14ac:dyDescent="0.35">
      <c r="A52" s="368"/>
      <c r="B52" s="375"/>
      <c r="C52" s="32">
        <v>23</v>
      </c>
      <c r="D52" s="45" t="s">
        <v>34</v>
      </c>
      <c r="E52" s="86">
        <v>1.0426863003787718E-2</v>
      </c>
      <c r="F52" s="87"/>
    </row>
    <row r="53" spans="1:6" ht="16" thickBot="1" x14ac:dyDescent="0.4">
      <c r="A53" s="368"/>
      <c r="B53" s="375"/>
      <c r="C53" s="55">
        <v>23</v>
      </c>
      <c r="D53" s="56" t="s">
        <v>35</v>
      </c>
      <c r="E53" s="85">
        <v>0.11458909648040175</v>
      </c>
      <c r="F53" s="87"/>
    </row>
    <row r="54" spans="1:6" x14ac:dyDescent="0.35">
      <c r="A54" s="368"/>
      <c r="B54" s="364" t="s">
        <v>77</v>
      </c>
      <c r="C54" s="28">
        <v>24</v>
      </c>
      <c r="D54" s="43" t="s">
        <v>36</v>
      </c>
      <c r="E54" s="161"/>
      <c r="F54" s="162"/>
    </row>
    <row r="55" spans="1:6" ht="16" thickBot="1" x14ac:dyDescent="0.4">
      <c r="A55" s="368"/>
      <c r="B55" s="366"/>
      <c r="C55" s="36">
        <v>24</v>
      </c>
      <c r="D55" s="44" t="s">
        <v>37</v>
      </c>
      <c r="E55" s="163"/>
      <c r="F55" s="164"/>
    </row>
    <row r="56" spans="1:6" x14ac:dyDescent="0.35">
      <c r="A56" s="368"/>
      <c r="B56" s="375" t="s">
        <v>78</v>
      </c>
      <c r="C56" s="67">
        <v>24</v>
      </c>
      <c r="D56" s="52" t="s">
        <v>57</v>
      </c>
      <c r="E56" s="155"/>
      <c r="F56" s="158"/>
    </row>
    <row r="57" spans="1:6" x14ac:dyDescent="0.35">
      <c r="A57" s="368"/>
      <c r="B57" s="375"/>
      <c r="C57" s="22">
        <v>24</v>
      </c>
      <c r="D57" s="45" t="s">
        <v>58</v>
      </c>
      <c r="E57" s="156"/>
      <c r="F57" s="159"/>
    </row>
    <row r="58" spans="1:6" x14ac:dyDescent="0.35">
      <c r="A58" s="368"/>
      <c r="B58" s="375"/>
      <c r="C58" s="22">
        <v>24</v>
      </c>
      <c r="D58" s="45" t="s">
        <v>59</v>
      </c>
      <c r="E58" s="156"/>
      <c r="F58" s="159"/>
    </row>
    <row r="59" spans="1:6" x14ac:dyDescent="0.35">
      <c r="A59" s="368"/>
      <c r="B59" s="375"/>
      <c r="C59" s="22">
        <v>24</v>
      </c>
      <c r="D59" s="45" t="s">
        <v>60</v>
      </c>
      <c r="E59" s="156"/>
      <c r="F59" s="159"/>
    </row>
    <row r="60" spans="1:6" x14ac:dyDescent="0.35">
      <c r="A60" s="368"/>
      <c r="B60" s="375"/>
      <c r="C60" s="22">
        <v>24</v>
      </c>
      <c r="D60" s="45" t="s">
        <v>61</v>
      </c>
      <c r="E60" s="156"/>
      <c r="F60" s="159"/>
    </row>
    <row r="61" spans="1:6" x14ac:dyDescent="0.35">
      <c r="A61" s="368"/>
      <c r="B61" s="375"/>
      <c r="C61" s="22">
        <v>24</v>
      </c>
      <c r="D61" s="45" t="s">
        <v>62</v>
      </c>
      <c r="E61" s="156"/>
      <c r="F61" s="159"/>
    </row>
    <row r="62" spans="1:6" ht="16" thickBot="1" x14ac:dyDescent="0.4">
      <c r="A62" s="369"/>
      <c r="B62" s="375"/>
      <c r="C62" s="68">
        <v>24</v>
      </c>
      <c r="D62" s="56" t="s">
        <v>63</v>
      </c>
      <c r="E62" s="157"/>
      <c r="F62" s="160"/>
    </row>
    <row r="63" spans="1:6" ht="16" customHeight="1" thickBot="1" x14ac:dyDescent="0.4">
      <c r="A63" s="359" t="s">
        <v>49</v>
      </c>
      <c r="B63" s="69" t="s">
        <v>79</v>
      </c>
      <c r="C63" s="58">
        <v>25</v>
      </c>
      <c r="D63" s="59" t="s">
        <v>38</v>
      </c>
      <c r="E63" s="90">
        <v>9.8056804771473202E-2</v>
      </c>
      <c r="F63" s="91"/>
    </row>
    <row r="64" spans="1:6" ht="16" thickBot="1" x14ac:dyDescent="0.4">
      <c r="A64" s="360"/>
      <c r="B64" s="70" t="s">
        <v>80</v>
      </c>
      <c r="C64" s="63">
        <v>25</v>
      </c>
      <c r="D64" s="64" t="s">
        <v>96</v>
      </c>
      <c r="E64" s="92">
        <v>4.1978306169531882E-2</v>
      </c>
      <c r="F64" s="93"/>
    </row>
    <row r="65" spans="1:9" ht="16" thickBot="1" x14ac:dyDescent="0.4">
      <c r="A65" s="360"/>
      <c r="B65" s="69" t="s">
        <v>81</v>
      </c>
      <c r="C65" s="58">
        <v>25</v>
      </c>
      <c r="D65" s="59" t="s">
        <v>39</v>
      </c>
      <c r="E65" s="90">
        <v>8.1477450323732964E-2</v>
      </c>
      <c r="F65" s="91"/>
    </row>
    <row r="66" spans="1:9" ht="16" thickBot="1" x14ac:dyDescent="0.4">
      <c r="A66" s="360"/>
      <c r="B66" s="70" t="s">
        <v>82</v>
      </c>
      <c r="C66" s="71">
        <v>25</v>
      </c>
      <c r="D66" s="64" t="s">
        <v>40</v>
      </c>
      <c r="E66" s="92">
        <v>0.44160712956761178</v>
      </c>
      <c r="F66" s="93"/>
    </row>
    <row r="67" spans="1:9" ht="16" thickBot="1" x14ac:dyDescent="0.4">
      <c r="A67" s="360"/>
      <c r="B67" s="69" t="s">
        <v>83</v>
      </c>
      <c r="C67" s="72">
        <v>35</v>
      </c>
      <c r="D67" s="59" t="s">
        <v>48</v>
      </c>
      <c r="E67" s="90">
        <v>1.9031272924441039E-2</v>
      </c>
      <c r="F67" s="91"/>
    </row>
    <row r="68" spans="1:9" ht="16" thickBot="1" x14ac:dyDescent="0.4">
      <c r="A68" s="360"/>
      <c r="B68" s="70" t="s">
        <v>84</v>
      </c>
      <c r="C68" s="71">
        <v>33</v>
      </c>
      <c r="D68" s="64" t="s">
        <v>41</v>
      </c>
      <c r="E68" s="92">
        <v>5.8002158219840734E-2</v>
      </c>
      <c r="F68" s="93"/>
    </row>
    <row r="69" spans="1:9" ht="16" thickBot="1" x14ac:dyDescent="0.4">
      <c r="A69" s="360"/>
      <c r="B69" s="69" t="s">
        <v>85</v>
      </c>
      <c r="C69" s="72">
        <v>38</v>
      </c>
      <c r="D69" s="59" t="s">
        <v>42</v>
      </c>
      <c r="E69" s="90">
        <v>7.3457882818231098E-3</v>
      </c>
      <c r="F69" s="91"/>
    </row>
    <row r="70" spans="1:9" ht="16" thickBot="1" x14ac:dyDescent="0.4">
      <c r="A70" s="361"/>
      <c r="B70" s="73" t="s">
        <v>86</v>
      </c>
      <c r="C70" s="74">
        <v>25</v>
      </c>
      <c r="D70" s="75" t="s">
        <v>43</v>
      </c>
      <c r="E70" s="94">
        <v>0.25250108974154517</v>
      </c>
      <c r="F70" s="91"/>
    </row>
    <row r="72" spans="1:9" x14ac:dyDescent="0.35">
      <c r="I72" s="2" t="s">
        <v>378</v>
      </c>
    </row>
    <row r="73" spans="1:9" x14ac:dyDescent="0.35">
      <c r="I73" s="2" t="s">
        <v>379</v>
      </c>
    </row>
  </sheetData>
  <mergeCells count="17">
    <mergeCell ref="A63:A70"/>
    <mergeCell ref="A23:A62"/>
    <mergeCell ref="B24:B25"/>
    <mergeCell ref="B26:B27"/>
    <mergeCell ref="B29:B30"/>
    <mergeCell ref="B35:B46"/>
    <mergeCell ref="B47:B53"/>
    <mergeCell ref="B54:B55"/>
    <mergeCell ref="B56:B62"/>
    <mergeCell ref="A11:A22"/>
    <mergeCell ref="B11:B12"/>
    <mergeCell ref="B13:B22"/>
    <mergeCell ref="A1:F1"/>
    <mergeCell ref="H5:O19"/>
    <mergeCell ref="A4:A10"/>
    <mergeCell ref="B4:B8"/>
    <mergeCell ref="B9:B10"/>
  </mergeCells>
  <conditionalFormatting sqref="F11:F12 F26:F27 F29:F30 F35:F44 F47:F53 F63:F70">
    <cfRule type="expression" dxfId="19" priority="1">
      <formula>$I$3="Reference"</formula>
    </cfRule>
  </conditionalFormatting>
  <conditionalFormatting sqref="F11:F12">
    <cfRule type="expression" dxfId="18" priority="13">
      <formula>$F$11+$F$12=1</formula>
    </cfRule>
    <cfRule type="expression" dxfId="17" priority="16">
      <formula>$F$11+$F$12&lt;1</formula>
    </cfRule>
    <cfRule type="expression" dxfId="16" priority="22">
      <formula>$F$11+$F$12&gt;1</formula>
    </cfRule>
  </conditionalFormatting>
  <conditionalFormatting sqref="F26:F27">
    <cfRule type="expression" dxfId="15" priority="10">
      <formula>$F$26+$F$27=1</formula>
    </cfRule>
    <cfRule type="expression" dxfId="14" priority="12">
      <formula>$F$26+$F$27&lt;&gt;1</formula>
    </cfRule>
  </conditionalFormatting>
  <conditionalFormatting sqref="F29:F30">
    <cfRule type="expression" dxfId="13" priority="8">
      <formula>$F$29+$F$30=1</formula>
    </cfRule>
    <cfRule type="expression" dxfId="12" priority="9">
      <formula>$F$29+$F$30&lt;&gt;1</formula>
    </cfRule>
  </conditionalFormatting>
  <conditionalFormatting sqref="F35:F44">
    <cfRule type="expression" dxfId="11" priority="6">
      <formula>SUM($F$35:$F$44)=1</formula>
    </cfRule>
    <cfRule type="expression" dxfId="10" priority="7">
      <formula>SUM($F$35:$F$44)&lt;&gt;1</formula>
    </cfRule>
  </conditionalFormatting>
  <conditionalFormatting sqref="F47:F53">
    <cfRule type="expression" dxfId="9" priority="4">
      <formula>SUM($F$47:$F$53)=1</formula>
    </cfRule>
    <cfRule type="expression" dxfId="8" priority="5">
      <formula>SUM($F$47:$F$524)&lt;&gt;1</formula>
    </cfRule>
  </conditionalFormatting>
  <conditionalFormatting sqref="F63:F70">
    <cfRule type="expression" dxfId="7" priority="2">
      <formula>SUM($F$63:$F$70)=1</formula>
    </cfRule>
    <cfRule type="expression" dxfId="6" priority="3">
      <formula>SUM($F$63:$F$70)&lt;&gt;1</formula>
    </cfRule>
  </conditionalFormatting>
  <dataValidations count="1">
    <dataValidation type="list" allowBlank="1" showInputMessage="1" showErrorMessage="1" sqref="I3" xr:uid="{C6DDFDC8-5ACD-4EE8-8BBA-18CCA9DE40C1}">
      <formula1>$I$72:$I$73</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ACAB20-8DD6-4E77-A2AA-84F96089ADF6}">
  <sheetPr>
    <tabColor theme="0"/>
  </sheetPr>
  <dimension ref="A1:BG92"/>
  <sheetViews>
    <sheetView zoomScale="55" zoomScaleNormal="55" workbookViewId="0">
      <selection sqref="A1:I1"/>
    </sheetView>
  </sheetViews>
  <sheetFormatPr defaultRowHeight="15.5" x14ac:dyDescent="0.35"/>
  <cols>
    <col min="1" max="1" width="16.08984375" style="2" customWidth="1"/>
    <col min="2" max="2" width="36" style="3" bestFit="1" customWidth="1"/>
    <col min="3" max="3" width="5.453125" style="2" bestFit="1" customWidth="1"/>
    <col min="4" max="4" width="40.54296875" style="2" bestFit="1" customWidth="1"/>
    <col min="5" max="5" width="24.54296875" style="25" customWidth="1"/>
    <col min="6" max="6" width="24.54296875" style="26" customWidth="1"/>
    <col min="7" max="8" width="24.54296875" style="2" customWidth="1"/>
    <col min="9" max="9" width="24.6328125" style="2" customWidth="1"/>
    <col min="10" max="16384" width="8.7265625" style="2"/>
  </cols>
  <sheetData>
    <row r="1" spans="1:18" ht="35" customHeight="1" thickBot="1" x14ac:dyDescent="0.4">
      <c r="A1" s="376" t="s">
        <v>459</v>
      </c>
      <c r="B1" s="377"/>
      <c r="C1" s="377"/>
      <c r="D1" s="377"/>
      <c r="E1" s="377"/>
      <c r="F1" s="377"/>
      <c r="G1" s="377"/>
      <c r="H1" s="377"/>
      <c r="I1" s="378"/>
    </row>
    <row r="2" spans="1:18" ht="16" thickBot="1" x14ac:dyDescent="0.4"/>
    <row r="3" spans="1:18" ht="37" customHeight="1" thickBot="1" x14ac:dyDescent="0.4">
      <c r="A3" s="232" t="s">
        <v>47</v>
      </c>
      <c r="B3" s="233" t="s">
        <v>101</v>
      </c>
      <c r="C3" s="233" t="s">
        <v>64</v>
      </c>
      <c r="D3" s="233" t="s">
        <v>88</v>
      </c>
      <c r="E3" s="234" t="s">
        <v>98</v>
      </c>
      <c r="F3" s="235" t="s">
        <v>409</v>
      </c>
      <c r="G3" s="236" t="s">
        <v>99</v>
      </c>
      <c r="H3" s="236" t="s">
        <v>412</v>
      </c>
      <c r="I3" s="236" t="s">
        <v>170</v>
      </c>
      <c r="K3" s="379" t="s">
        <v>416</v>
      </c>
      <c r="L3" s="380"/>
      <c r="M3" s="380"/>
      <c r="N3" s="380"/>
      <c r="O3" s="380"/>
      <c r="P3" s="380"/>
      <c r="Q3" s="380"/>
      <c r="R3" s="381"/>
    </row>
    <row r="4" spans="1:18" ht="15.5" customHeight="1" x14ac:dyDescent="0.35">
      <c r="A4" s="388" t="s">
        <v>44</v>
      </c>
      <c r="B4" s="391"/>
      <c r="C4" s="28">
        <v>57</v>
      </c>
      <c r="D4" s="29" t="s">
        <v>0</v>
      </c>
      <c r="E4" s="99">
        <v>1.9</v>
      </c>
      <c r="F4" s="100">
        <v>0.6</v>
      </c>
      <c r="G4" s="100">
        <v>0.4</v>
      </c>
      <c r="H4" s="99">
        <v>1</v>
      </c>
      <c r="I4" s="81">
        <v>1</v>
      </c>
      <c r="K4" s="382"/>
      <c r="L4" s="383"/>
      <c r="M4" s="383"/>
      <c r="N4" s="383"/>
      <c r="O4" s="383"/>
      <c r="P4" s="383"/>
      <c r="Q4" s="383"/>
      <c r="R4" s="384"/>
    </row>
    <row r="5" spans="1:18" ht="15.5" customHeight="1" thickBot="1" x14ac:dyDescent="0.4">
      <c r="A5" s="389"/>
      <c r="B5" s="391"/>
      <c r="C5" s="32">
        <v>53</v>
      </c>
      <c r="D5" s="33" t="s">
        <v>1</v>
      </c>
      <c r="E5" s="101">
        <v>1.9</v>
      </c>
      <c r="F5" s="102">
        <v>1</v>
      </c>
      <c r="G5" s="102">
        <v>0</v>
      </c>
      <c r="H5" s="101">
        <v>1</v>
      </c>
      <c r="I5" s="87">
        <v>1</v>
      </c>
      <c r="K5" s="385"/>
      <c r="L5" s="386"/>
      <c r="M5" s="386"/>
      <c r="N5" s="386"/>
      <c r="O5" s="386"/>
      <c r="P5" s="386"/>
      <c r="Q5" s="386"/>
      <c r="R5" s="387"/>
    </row>
    <row r="6" spans="1:18" ht="15.5" customHeight="1" thickBot="1" x14ac:dyDescent="0.4">
      <c r="A6" s="389"/>
      <c r="B6" s="391"/>
      <c r="C6" s="32">
        <v>55</v>
      </c>
      <c r="D6" s="33" t="s">
        <v>2</v>
      </c>
      <c r="E6" s="101">
        <v>1.9</v>
      </c>
      <c r="F6" s="102">
        <v>0.6</v>
      </c>
      <c r="G6" s="102">
        <v>0.4</v>
      </c>
      <c r="H6" s="101">
        <v>1</v>
      </c>
      <c r="I6" s="87">
        <v>1</v>
      </c>
      <c r="K6" s="152"/>
      <c r="L6" s="152"/>
      <c r="M6" s="152"/>
      <c r="N6" s="152"/>
      <c r="O6" s="152"/>
      <c r="P6" s="152"/>
      <c r="Q6" s="152"/>
      <c r="R6" s="152"/>
    </row>
    <row r="7" spans="1:18" ht="15.5" customHeight="1" x14ac:dyDescent="0.35">
      <c r="A7" s="389"/>
      <c r="B7" s="391"/>
      <c r="C7" s="32">
        <v>55</v>
      </c>
      <c r="D7" s="33" t="s">
        <v>3</v>
      </c>
      <c r="E7" s="101">
        <v>1.9</v>
      </c>
      <c r="F7" s="102">
        <v>1</v>
      </c>
      <c r="G7" s="102">
        <v>0</v>
      </c>
      <c r="H7" s="101">
        <v>1</v>
      </c>
      <c r="I7" s="87">
        <v>1</v>
      </c>
      <c r="K7" s="379" t="s">
        <v>407</v>
      </c>
      <c r="L7" s="380"/>
      <c r="M7" s="380"/>
      <c r="N7" s="380"/>
      <c r="O7" s="380"/>
      <c r="P7" s="380"/>
      <c r="Q7" s="380"/>
      <c r="R7" s="381"/>
    </row>
    <row r="8" spans="1:18" ht="16" customHeight="1" thickBot="1" x14ac:dyDescent="0.4">
      <c r="A8" s="389"/>
      <c r="B8" s="391"/>
      <c r="C8" s="36">
        <v>54</v>
      </c>
      <c r="D8" s="37" t="s">
        <v>4</v>
      </c>
      <c r="E8" s="103">
        <v>1.9</v>
      </c>
      <c r="F8" s="104">
        <v>1</v>
      </c>
      <c r="G8" s="104">
        <v>0</v>
      </c>
      <c r="H8" s="103">
        <v>1</v>
      </c>
      <c r="I8" s="89">
        <v>1</v>
      </c>
      <c r="K8" s="382"/>
      <c r="L8" s="383"/>
      <c r="M8" s="383"/>
      <c r="N8" s="383"/>
      <c r="O8" s="383"/>
      <c r="P8" s="383"/>
      <c r="Q8" s="383"/>
      <c r="R8" s="384"/>
    </row>
    <row r="9" spans="1:18" ht="15.5" customHeight="1" x14ac:dyDescent="0.35">
      <c r="A9" s="389"/>
      <c r="B9" s="362" t="s">
        <v>65</v>
      </c>
      <c r="C9" s="51">
        <v>32</v>
      </c>
      <c r="D9" s="29" t="s">
        <v>5</v>
      </c>
      <c r="E9" s="99">
        <v>1.9</v>
      </c>
      <c r="F9" s="100">
        <v>0.6</v>
      </c>
      <c r="G9" s="100">
        <v>0.4</v>
      </c>
      <c r="H9" s="99">
        <v>1</v>
      </c>
      <c r="I9" s="81">
        <v>1</v>
      </c>
      <c r="K9" s="382"/>
      <c r="L9" s="383"/>
      <c r="M9" s="383"/>
      <c r="N9" s="383"/>
      <c r="O9" s="383"/>
      <c r="P9" s="383"/>
      <c r="Q9" s="383"/>
      <c r="R9" s="384"/>
    </row>
    <row r="10" spans="1:18" ht="16" thickBot="1" x14ac:dyDescent="0.4">
      <c r="A10" s="390"/>
      <c r="B10" s="363"/>
      <c r="C10" s="36">
        <v>32</v>
      </c>
      <c r="D10" s="40" t="s">
        <v>6</v>
      </c>
      <c r="E10" s="105">
        <v>1.9</v>
      </c>
      <c r="F10" s="106">
        <v>0.6</v>
      </c>
      <c r="G10" s="106">
        <v>0.4</v>
      </c>
      <c r="H10" s="105">
        <v>1</v>
      </c>
      <c r="I10" s="83">
        <v>1</v>
      </c>
      <c r="K10" s="385"/>
      <c r="L10" s="386"/>
      <c r="M10" s="386"/>
      <c r="N10" s="386"/>
      <c r="O10" s="386"/>
      <c r="P10" s="386"/>
      <c r="Q10" s="386"/>
      <c r="R10" s="387"/>
    </row>
    <row r="11" spans="1:18" ht="15.5" customHeight="1" thickBot="1" x14ac:dyDescent="0.4">
      <c r="A11" s="367" t="s">
        <v>45</v>
      </c>
      <c r="B11" s="365" t="s">
        <v>75</v>
      </c>
      <c r="C11" s="28">
        <v>72</v>
      </c>
      <c r="D11" s="43" t="s">
        <v>7</v>
      </c>
      <c r="E11" s="99">
        <v>1.1000000000000001</v>
      </c>
      <c r="F11" s="100">
        <v>0.5</v>
      </c>
      <c r="G11" s="100">
        <v>0.5</v>
      </c>
      <c r="H11" s="99">
        <v>1</v>
      </c>
      <c r="I11" s="81">
        <v>1</v>
      </c>
    </row>
    <row r="12" spans="1:18" ht="16" thickBot="1" x14ac:dyDescent="0.4">
      <c r="A12" s="368"/>
      <c r="B12" s="366"/>
      <c r="C12" s="36">
        <v>76</v>
      </c>
      <c r="D12" s="44" t="s">
        <v>8</v>
      </c>
      <c r="E12" s="105">
        <v>1.1000000000000001</v>
      </c>
      <c r="F12" s="106">
        <v>0.5</v>
      </c>
      <c r="G12" s="106">
        <v>0.5</v>
      </c>
      <c r="H12" s="105">
        <v>1</v>
      </c>
      <c r="I12" s="83">
        <v>1</v>
      </c>
      <c r="K12" s="379" t="s">
        <v>410</v>
      </c>
      <c r="L12" s="380"/>
      <c r="M12" s="380"/>
      <c r="N12" s="380"/>
      <c r="O12" s="380"/>
      <c r="P12" s="380"/>
      <c r="Q12" s="380"/>
      <c r="R12" s="381"/>
    </row>
    <row r="13" spans="1:18" x14ac:dyDescent="0.35">
      <c r="A13" s="368"/>
      <c r="B13" s="362" t="s">
        <v>76</v>
      </c>
      <c r="C13" s="28">
        <v>72</v>
      </c>
      <c r="D13" s="43" t="s">
        <v>50</v>
      </c>
      <c r="E13" s="30"/>
      <c r="F13" s="31"/>
      <c r="G13" s="30"/>
      <c r="H13" s="31"/>
      <c r="I13" s="30"/>
      <c r="K13" s="382"/>
      <c r="L13" s="383"/>
      <c r="M13" s="383"/>
      <c r="N13" s="383"/>
      <c r="O13" s="383"/>
      <c r="P13" s="383"/>
      <c r="Q13" s="383"/>
      <c r="R13" s="384"/>
    </row>
    <row r="14" spans="1:18" x14ac:dyDescent="0.35">
      <c r="A14" s="368"/>
      <c r="B14" s="392"/>
      <c r="C14" s="32">
        <v>61</v>
      </c>
      <c r="D14" s="45" t="s">
        <v>51</v>
      </c>
      <c r="E14" s="34"/>
      <c r="F14" s="35"/>
      <c r="G14" s="34"/>
      <c r="H14" s="35"/>
      <c r="I14" s="34"/>
      <c r="K14" s="382"/>
      <c r="L14" s="383"/>
      <c r="M14" s="383"/>
      <c r="N14" s="383"/>
      <c r="O14" s="383"/>
      <c r="P14" s="383"/>
      <c r="Q14" s="383"/>
      <c r="R14" s="384"/>
    </row>
    <row r="15" spans="1:18" ht="16" thickBot="1" x14ac:dyDescent="0.4">
      <c r="A15" s="368"/>
      <c r="B15" s="392"/>
      <c r="C15" s="32">
        <v>63</v>
      </c>
      <c r="D15" s="45" t="s">
        <v>144</v>
      </c>
      <c r="E15" s="34"/>
      <c r="F15" s="35"/>
      <c r="G15" s="34"/>
      <c r="H15" s="35"/>
      <c r="I15" s="34"/>
      <c r="K15" s="385"/>
      <c r="L15" s="386"/>
      <c r="M15" s="386"/>
      <c r="N15" s="386"/>
      <c r="O15" s="386"/>
      <c r="P15" s="386"/>
      <c r="Q15" s="386"/>
      <c r="R15" s="387"/>
    </row>
    <row r="16" spans="1:18" ht="16" thickBot="1" x14ac:dyDescent="0.4">
      <c r="A16" s="368"/>
      <c r="B16" s="392"/>
      <c r="C16" s="32">
        <v>61</v>
      </c>
      <c r="D16" s="45" t="s">
        <v>52</v>
      </c>
      <c r="E16" s="34"/>
      <c r="F16" s="35"/>
      <c r="G16" s="34"/>
      <c r="H16" s="35"/>
      <c r="I16" s="34"/>
    </row>
    <row r="17" spans="1:18" x14ac:dyDescent="0.35">
      <c r="A17" s="368"/>
      <c r="B17" s="392"/>
      <c r="C17" s="32"/>
      <c r="D17" s="45" t="s">
        <v>140</v>
      </c>
      <c r="E17" s="34"/>
      <c r="F17" s="35"/>
      <c r="G17" s="34"/>
      <c r="H17" s="35"/>
      <c r="I17" s="34"/>
      <c r="K17" s="379" t="s">
        <v>411</v>
      </c>
      <c r="L17" s="380"/>
      <c r="M17" s="380"/>
      <c r="N17" s="380"/>
      <c r="O17" s="380"/>
      <c r="P17" s="380"/>
      <c r="Q17" s="380"/>
      <c r="R17" s="381"/>
    </row>
    <row r="18" spans="1:18" x14ac:dyDescent="0.35">
      <c r="A18" s="368"/>
      <c r="B18" s="392"/>
      <c r="C18" s="32">
        <v>76</v>
      </c>
      <c r="D18" s="45" t="s">
        <v>8</v>
      </c>
      <c r="E18" s="34"/>
      <c r="F18" s="35"/>
      <c r="G18" s="34"/>
      <c r="H18" s="35"/>
      <c r="I18" s="34"/>
      <c r="K18" s="382"/>
      <c r="L18" s="383"/>
      <c r="M18" s="383"/>
      <c r="N18" s="383"/>
      <c r="O18" s="383"/>
      <c r="P18" s="383"/>
      <c r="Q18" s="383"/>
      <c r="R18" s="384"/>
    </row>
    <row r="19" spans="1:18" x14ac:dyDescent="0.35">
      <c r="A19" s="368"/>
      <c r="B19" s="392"/>
      <c r="C19" s="32"/>
      <c r="D19" s="45" t="s">
        <v>53</v>
      </c>
      <c r="E19" s="34"/>
      <c r="F19" s="35"/>
      <c r="G19" s="34"/>
      <c r="H19" s="35"/>
      <c r="I19" s="34"/>
      <c r="K19" s="382"/>
      <c r="L19" s="383"/>
      <c r="M19" s="383"/>
      <c r="N19" s="383"/>
      <c r="O19" s="383"/>
      <c r="P19" s="383"/>
      <c r="Q19" s="383"/>
      <c r="R19" s="384"/>
    </row>
    <row r="20" spans="1:18" ht="16" thickBot="1" x14ac:dyDescent="0.4">
      <c r="A20" s="368"/>
      <c r="B20" s="392"/>
      <c r="C20" s="32"/>
      <c r="D20" s="45" t="s">
        <v>54</v>
      </c>
      <c r="E20" s="34"/>
      <c r="F20" s="35"/>
      <c r="G20" s="34"/>
      <c r="H20" s="35"/>
      <c r="I20" s="34"/>
      <c r="K20" s="385"/>
      <c r="L20" s="386"/>
      <c r="M20" s="386"/>
      <c r="N20" s="386"/>
      <c r="O20" s="386"/>
      <c r="P20" s="386"/>
      <c r="Q20" s="386"/>
      <c r="R20" s="387"/>
    </row>
    <row r="21" spans="1:18" ht="16" thickBot="1" x14ac:dyDescent="0.4">
      <c r="A21" s="368"/>
      <c r="B21" s="363"/>
      <c r="C21" s="36"/>
      <c r="D21" s="44" t="s">
        <v>56</v>
      </c>
      <c r="E21" s="34"/>
      <c r="F21" s="35"/>
      <c r="G21" s="34"/>
      <c r="H21" s="35"/>
      <c r="I21" s="34"/>
    </row>
    <row r="22" spans="1:18" ht="16" customHeight="1" thickBot="1" x14ac:dyDescent="0.4">
      <c r="A22" s="367" t="s">
        <v>143</v>
      </c>
      <c r="B22" s="46" t="s">
        <v>9</v>
      </c>
      <c r="C22" s="47">
        <v>49</v>
      </c>
      <c r="D22" s="48" t="s">
        <v>9</v>
      </c>
      <c r="E22" s="107"/>
      <c r="F22" s="108"/>
      <c r="G22" s="108"/>
      <c r="H22" s="107"/>
      <c r="I22" s="109"/>
      <c r="K22" s="379" t="s">
        <v>413</v>
      </c>
      <c r="L22" s="380"/>
      <c r="M22" s="380"/>
      <c r="N22" s="380"/>
      <c r="O22" s="380"/>
      <c r="P22" s="380"/>
      <c r="Q22" s="380"/>
      <c r="R22" s="381"/>
    </row>
    <row r="23" spans="1:18" ht="15.5" customHeight="1" x14ac:dyDescent="0.35">
      <c r="A23" s="368"/>
      <c r="B23" s="370" t="s">
        <v>67</v>
      </c>
      <c r="C23" s="28">
        <v>29</v>
      </c>
      <c r="D23" s="43" t="s">
        <v>10</v>
      </c>
      <c r="E23" s="99">
        <v>1.4</v>
      </c>
      <c r="F23" s="100">
        <v>1</v>
      </c>
      <c r="G23" s="100">
        <v>0</v>
      </c>
      <c r="H23" s="99">
        <v>1</v>
      </c>
      <c r="I23" s="81">
        <v>1</v>
      </c>
      <c r="K23" s="382"/>
      <c r="L23" s="383"/>
      <c r="M23" s="383"/>
      <c r="N23" s="383"/>
      <c r="O23" s="383"/>
      <c r="P23" s="383"/>
      <c r="Q23" s="383"/>
      <c r="R23" s="384"/>
    </row>
    <row r="24" spans="1:18" ht="16" customHeight="1" thickBot="1" x14ac:dyDescent="0.4">
      <c r="A24" s="368"/>
      <c r="B24" s="372"/>
      <c r="C24" s="36">
        <v>29</v>
      </c>
      <c r="D24" s="44" t="s">
        <v>11</v>
      </c>
      <c r="E24" s="105">
        <v>1.4</v>
      </c>
      <c r="F24" s="106">
        <v>1</v>
      </c>
      <c r="G24" s="106">
        <v>0</v>
      </c>
      <c r="H24" s="105">
        <v>1</v>
      </c>
      <c r="I24" s="83">
        <v>1</v>
      </c>
      <c r="K24" s="382"/>
      <c r="L24" s="383"/>
      <c r="M24" s="383"/>
      <c r="N24" s="383"/>
      <c r="O24" s="383"/>
      <c r="P24" s="383"/>
      <c r="Q24" s="383"/>
      <c r="R24" s="384"/>
    </row>
    <row r="25" spans="1:18" ht="15.5" customHeight="1" x14ac:dyDescent="0.35">
      <c r="A25" s="368"/>
      <c r="B25" s="370" t="s">
        <v>97</v>
      </c>
      <c r="C25" s="51">
        <v>28</v>
      </c>
      <c r="D25" s="52" t="s">
        <v>12</v>
      </c>
      <c r="E25" s="110">
        <v>1</v>
      </c>
      <c r="F25" s="111">
        <v>1</v>
      </c>
      <c r="G25" s="111">
        <v>0</v>
      </c>
      <c r="H25" s="110">
        <v>1</v>
      </c>
      <c r="I25" s="88">
        <v>1</v>
      </c>
      <c r="K25" s="382"/>
      <c r="L25" s="383"/>
      <c r="M25" s="383"/>
      <c r="N25" s="383"/>
      <c r="O25" s="383"/>
      <c r="P25" s="383"/>
      <c r="Q25" s="383"/>
      <c r="R25" s="384"/>
    </row>
    <row r="26" spans="1:18" ht="16" thickBot="1" x14ac:dyDescent="0.4">
      <c r="A26" s="368"/>
      <c r="B26" s="372"/>
      <c r="C26" s="55">
        <v>28</v>
      </c>
      <c r="D26" s="56" t="s">
        <v>13</v>
      </c>
      <c r="E26" s="103">
        <v>1</v>
      </c>
      <c r="F26" s="104">
        <v>0.5</v>
      </c>
      <c r="G26" s="104">
        <v>0.5</v>
      </c>
      <c r="H26" s="103">
        <v>1</v>
      </c>
      <c r="I26" s="89">
        <v>1</v>
      </c>
      <c r="K26" s="385"/>
      <c r="L26" s="386"/>
      <c r="M26" s="386"/>
      <c r="N26" s="386"/>
      <c r="O26" s="386"/>
      <c r="P26" s="386"/>
      <c r="Q26" s="386"/>
      <c r="R26" s="387"/>
    </row>
    <row r="27" spans="1:18" ht="16" thickBot="1" x14ac:dyDescent="0.4">
      <c r="A27" s="368"/>
      <c r="B27" s="57" t="s">
        <v>46</v>
      </c>
      <c r="C27" s="58">
        <v>21</v>
      </c>
      <c r="D27" s="59" t="s">
        <v>66</v>
      </c>
      <c r="E27" s="112">
        <v>1.4</v>
      </c>
      <c r="F27" s="113">
        <v>0.5</v>
      </c>
      <c r="G27" s="113">
        <v>0.5</v>
      </c>
      <c r="H27" s="112">
        <v>1</v>
      </c>
      <c r="I27" s="91">
        <v>1</v>
      </c>
    </row>
    <row r="28" spans="1:18" ht="15.5" customHeight="1" x14ac:dyDescent="0.35">
      <c r="A28" s="368"/>
      <c r="B28" s="370" t="s">
        <v>68</v>
      </c>
      <c r="C28" s="51">
        <v>30</v>
      </c>
      <c r="D28" s="52" t="s">
        <v>14</v>
      </c>
      <c r="E28" s="110">
        <v>1.4</v>
      </c>
      <c r="F28" s="111">
        <v>0.5</v>
      </c>
      <c r="G28" s="111">
        <v>0.5</v>
      </c>
      <c r="H28" s="110">
        <v>1</v>
      </c>
      <c r="I28" s="88">
        <v>1</v>
      </c>
      <c r="K28" s="379" t="s">
        <v>414</v>
      </c>
      <c r="L28" s="380"/>
      <c r="M28" s="380"/>
      <c r="N28" s="380"/>
      <c r="O28" s="380"/>
      <c r="P28" s="380"/>
      <c r="Q28" s="380"/>
      <c r="R28" s="381"/>
    </row>
    <row r="29" spans="1:18" ht="16" customHeight="1" thickBot="1" x14ac:dyDescent="0.4">
      <c r="A29" s="368"/>
      <c r="B29" s="372"/>
      <c r="C29" s="55">
        <v>30</v>
      </c>
      <c r="D29" s="56" t="s">
        <v>15</v>
      </c>
      <c r="E29" s="103">
        <v>1.4</v>
      </c>
      <c r="F29" s="104">
        <v>0.5</v>
      </c>
      <c r="G29" s="104">
        <v>0.5</v>
      </c>
      <c r="H29" s="103">
        <v>1</v>
      </c>
      <c r="I29" s="89">
        <v>1</v>
      </c>
      <c r="K29" s="382"/>
      <c r="L29" s="383"/>
      <c r="M29" s="383"/>
      <c r="N29" s="383"/>
      <c r="O29" s="383"/>
      <c r="P29" s="383"/>
      <c r="Q29" s="383"/>
      <c r="R29" s="384"/>
    </row>
    <row r="30" spans="1:18" ht="16" customHeight="1" thickBot="1" x14ac:dyDescent="0.4">
      <c r="A30" s="368"/>
      <c r="B30" s="57" t="s">
        <v>69</v>
      </c>
      <c r="C30" s="58">
        <v>26</v>
      </c>
      <c r="D30" s="59" t="s">
        <v>16</v>
      </c>
      <c r="E30" s="112">
        <v>1.4</v>
      </c>
      <c r="F30" s="113">
        <v>1</v>
      </c>
      <c r="G30" s="113">
        <v>0</v>
      </c>
      <c r="H30" s="112">
        <v>1</v>
      </c>
      <c r="I30" s="91">
        <v>1</v>
      </c>
      <c r="K30" s="382"/>
      <c r="L30" s="383"/>
      <c r="M30" s="383"/>
      <c r="N30" s="383"/>
      <c r="O30" s="383"/>
      <c r="P30" s="383"/>
      <c r="Q30" s="383"/>
      <c r="R30" s="384"/>
    </row>
    <row r="31" spans="1:18" ht="16" customHeight="1" thickBot="1" x14ac:dyDescent="0.4">
      <c r="A31" s="368"/>
      <c r="B31" s="62" t="s">
        <v>70</v>
      </c>
      <c r="C31" s="63">
        <v>27</v>
      </c>
      <c r="D31" s="64" t="s">
        <v>17</v>
      </c>
      <c r="E31" s="114">
        <v>1.4</v>
      </c>
      <c r="F31" s="115">
        <v>0.5</v>
      </c>
      <c r="G31" s="115">
        <v>0.5</v>
      </c>
      <c r="H31" s="114">
        <v>1</v>
      </c>
      <c r="I31" s="93">
        <v>1</v>
      </c>
      <c r="K31" s="382"/>
      <c r="L31" s="383"/>
      <c r="M31" s="383"/>
      <c r="N31" s="383"/>
      <c r="O31" s="383"/>
      <c r="P31" s="383"/>
      <c r="Q31" s="383"/>
      <c r="R31" s="384"/>
    </row>
    <row r="32" spans="1:18" ht="16" thickBot="1" x14ac:dyDescent="0.4">
      <c r="A32" s="368"/>
      <c r="B32" s="57" t="s">
        <v>71</v>
      </c>
      <c r="C32" s="58">
        <v>25</v>
      </c>
      <c r="D32" s="59" t="s">
        <v>92</v>
      </c>
      <c r="E32" s="112">
        <v>1.4</v>
      </c>
      <c r="F32" s="113">
        <v>1</v>
      </c>
      <c r="G32" s="113">
        <v>0</v>
      </c>
      <c r="H32" s="112">
        <v>1</v>
      </c>
      <c r="I32" s="91">
        <v>1</v>
      </c>
      <c r="K32" s="385"/>
      <c r="L32" s="386"/>
      <c r="M32" s="386"/>
      <c r="N32" s="386"/>
      <c r="O32" s="386"/>
      <c r="P32" s="386"/>
      <c r="Q32" s="386"/>
      <c r="R32" s="387"/>
    </row>
    <row r="33" spans="1:9" ht="16" thickBot="1" x14ac:dyDescent="0.4">
      <c r="A33" s="368"/>
      <c r="B33" s="62" t="s">
        <v>72</v>
      </c>
      <c r="C33" s="63">
        <v>22</v>
      </c>
      <c r="D33" s="64" t="s">
        <v>18</v>
      </c>
      <c r="E33" s="114">
        <v>1.4</v>
      </c>
      <c r="F33" s="115">
        <v>1</v>
      </c>
      <c r="G33" s="115">
        <v>0</v>
      </c>
      <c r="H33" s="114">
        <v>1</v>
      </c>
      <c r="I33" s="93">
        <v>1</v>
      </c>
    </row>
    <row r="34" spans="1:9" x14ac:dyDescent="0.35">
      <c r="A34" s="368"/>
      <c r="B34" s="370" t="s">
        <v>73</v>
      </c>
      <c r="C34" s="28">
        <v>34</v>
      </c>
      <c r="D34" s="43" t="s">
        <v>141</v>
      </c>
      <c r="E34" s="99">
        <v>1.4</v>
      </c>
      <c r="F34" s="100">
        <v>1</v>
      </c>
      <c r="G34" s="100">
        <v>0</v>
      </c>
      <c r="H34" s="99">
        <v>1</v>
      </c>
      <c r="I34" s="81">
        <v>1</v>
      </c>
    </row>
    <row r="35" spans="1:9" x14ac:dyDescent="0.35">
      <c r="A35" s="368"/>
      <c r="B35" s="371"/>
      <c r="C35" s="32">
        <v>34</v>
      </c>
      <c r="D35" s="45" t="s">
        <v>19</v>
      </c>
      <c r="E35" s="101">
        <v>1.4</v>
      </c>
      <c r="F35" s="102">
        <v>1</v>
      </c>
      <c r="G35" s="102">
        <v>0</v>
      </c>
      <c r="H35" s="101">
        <v>1</v>
      </c>
      <c r="I35" s="87">
        <v>1</v>
      </c>
    </row>
    <row r="36" spans="1:9" x14ac:dyDescent="0.35">
      <c r="A36" s="368"/>
      <c r="B36" s="371"/>
      <c r="C36" s="32">
        <v>34</v>
      </c>
      <c r="D36" s="45" t="s">
        <v>20</v>
      </c>
      <c r="E36" s="101">
        <v>1.4</v>
      </c>
      <c r="F36" s="102">
        <v>1</v>
      </c>
      <c r="G36" s="102">
        <v>0</v>
      </c>
      <c r="H36" s="101">
        <v>1</v>
      </c>
      <c r="I36" s="87">
        <v>1</v>
      </c>
    </row>
    <row r="37" spans="1:9" x14ac:dyDescent="0.35">
      <c r="A37" s="368"/>
      <c r="B37" s="371"/>
      <c r="C37" s="32">
        <v>34</v>
      </c>
      <c r="D37" s="45" t="s">
        <v>21</v>
      </c>
      <c r="E37" s="101">
        <v>1.4</v>
      </c>
      <c r="F37" s="102">
        <v>1</v>
      </c>
      <c r="G37" s="102">
        <v>0</v>
      </c>
      <c r="H37" s="101">
        <v>1</v>
      </c>
      <c r="I37" s="87">
        <v>1</v>
      </c>
    </row>
    <row r="38" spans="1:9" x14ac:dyDescent="0.35">
      <c r="A38" s="368"/>
      <c r="B38" s="371"/>
      <c r="C38" s="32">
        <v>34</v>
      </c>
      <c r="D38" s="45" t="s">
        <v>22</v>
      </c>
      <c r="E38" s="101">
        <v>1.4</v>
      </c>
      <c r="F38" s="102">
        <v>1</v>
      </c>
      <c r="G38" s="102">
        <v>0</v>
      </c>
      <c r="H38" s="101">
        <v>1</v>
      </c>
      <c r="I38" s="87">
        <v>1</v>
      </c>
    </row>
    <row r="39" spans="1:9" x14ac:dyDescent="0.35">
      <c r="A39" s="368"/>
      <c r="B39" s="371"/>
      <c r="C39" s="32">
        <v>34</v>
      </c>
      <c r="D39" s="45" t="s">
        <v>142</v>
      </c>
      <c r="E39" s="101">
        <v>1.4</v>
      </c>
      <c r="F39" s="102">
        <v>1</v>
      </c>
      <c r="G39" s="102">
        <v>0</v>
      </c>
      <c r="H39" s="101">
        <v>1</v>
      </c>
      <c r="I39" s="87">
        <v>1</v>
      </c>
    </row>
    <row r="40" spans="1:9" x14ac:dyDescent="0.35">
      <c r="A40" s="368"/>
      <c r="B40" s="371"/>
      <c r="C40" s="32">
        <v>34</v>
      </c>
      <c r="D40" s="45" t="s">
        <v>23</v>
      </c>
      <c r="E40" s="101">
        <v>1.4</v>
      </c>
      <c r="F40" s="102">
        <v>1</v>
      </c>
      <c r="G40" s="102">
        <v>0</v>
      </c>
      <c r="H40" s="101">
        <v>1</v>
      </c>
      <c r="I40" s="87">
        <v>1</v>
      </c>
    </row>
    <row r="41" spans="1:9" x14ac:dyDescent="0.35">
      <c r="A41" s="368"/>
      <c r="B41" s="371"/>
      <c r="C41" s="32">
        <v>34</v>
      </c>
      <c r="D41" s="45" t="s">
        <v>24</v>
      </c>
      <c r="E41" s="101">
        <v>1.4</v>
      </c>
      <c r="F41" s="102">
        <v>1</v>
      </c>
      <c r="G41" s="102">
        <v>0</v>
      </c>
      <c r="H41" s="101">
        <v>1</v>
      </c>
      <c r="I41" s="87">
        <v>1</v>
      </c>
    </row>
    <row r="42" spans="1:9" x14ac:dyDescent="0.35">
      <c r="A42" s="368"/>
      <c r="B42" s="371"/>
      <c r="C42" s="32">
        <v>34</v>
      </c>
      <c r="D42" s="45" t="s">
        <v>25</v>
      </c>
      <c r="E42" s="101">
        <v>1.4</v>
      </c>
      <c r="F42" s="102">
        <v>1</v>
      </c>
      <c r="G42" s="102">
        <v>0</v>
      </c>
      <c r="H42" s="101">
        <v>1</v>
      </c>
      <c r="I42" s="87">
        <v>1</v>
      </c>
    </row>
    <row r="43" spans="1:9" ht="16" thickBot="1" x14ac:dyDescent="0.4">
      <c r="A43" s="368"/>
      <c r="B43" s="372"/>
      <c r="C43" s="36">
        <v>34</v>
      </c>
      <c r="D43" s="44" t="s">
        <v>26</v>
      </c>
      <c r="E43" s="105"/>
      <c r="F43" s="106"/>
      <c r="G43" s="106"/>
      <c r="H43" s="105"/>
      <c r="I43" s="83"/>
    </row>
    <row r="44" spans="1:9" x14ac:dyDescent="0.35">
      <c r="A44" s="368"/>
      <c r="B44" s="370" t="s">
        <v>74</v>
      </c>
      <c r="C44" s="51">
        <v>23</v>
      </c>
      <c r="D44" s="52" t="s">
        <v>29</v>
      </c>
      <c r="E44" s="110">
        <v>1.4</v>
      </c>
      <c r="F44" s="111">
        <v>1</v>
      </c>
      <c r="G44" s="111">
        <v>0</v>
      </c>
      <c r="H44" s="110">
        <v>1</v>
      </c>
      <c r="I44" s="88">
        <v>1</v>
      </c>
    </row>
    <row r="45" spans="1:9" x14ac:dyDescent="0.35">
      <c r="A45" s="368"/>
      <c r="B45" s="371"/>
      <c r="C45" s="32">
        <v>23</v>
      </c>
      <c r="D45" s="45" t="s">
        <v>30</v>
      </c>
      <c r="E45" s="101">
        <v>1.4</v>
      </c>
      <c r="F45" s="102">
        <v>1</v>
      </c>
      <c r="G45" s="102">
        <v>0</v>
      </c>
      <c r="H45" s="101">
        <v>1</v>
      </c>
      <c r="I45" s="87">
        <v>1</v>
      </c>
    </row>
    <row r="46" spans="1:9" x14ac:dyDescent="0.35">
      <c r="A46" s="368"/>
      <c r="B46" s="371"/>
      <c r="C46" s="32">
        <v>23</v>
      </c>
      <c r="D46" s="45" t="s">
        <v>31</v>
      </c>
      <c r="E46" s="101">
        <v>1.4</v>
      </c>
      <c r="F46" s="102">
        <v>1</v>
      </c>
      <c r="G46" s="102">
        <v>0</v>
      </c>
      <c r="H46" s="101">
        <v>1</v>
      </c>
      <c r="I46" s="87">
        <v>1</v>
      </c>
    </row>
    <row r="47" spans="1:9" x14ac:dyDescent="0.35">
      <c r="A47" s="368"/>
      <c r="B47" s="371"/>
      <c r="C47" s="32">
        <v>23</v>
      </c>
      <c r="D47" s="45" t="s">
        <v>32</v>
      </c>
      <c r="E47" s="101">
        <v>1.4</v>
      </c>
      <c r="F47" s="102">
        <v>1</v>
      </c>
      <c r="G47" s="102">
        <v>0</v>
      </c>
      <c r="H47" s="101">
        <v>1</v>
      </c>
      <c r="I47" s="87">
        <v>1</v>
      </c>
    </row>
    <row r="48" spans="1:9" x14ac:dyDescent="0.35">
      <c r="A48" s="368"/>
      <c r="B48" s="371"/>
      <c r="C48" s="32">
        <v>23</v>
      </c>
      <c r="D48" s="45" t="s">
        <v>33</v>
      </c>
      <c r="E48" s="101">
        <v>1.4</v>
      </c>
      <c r="F48" s="102">
        <v>1</v>
      </c>
      <c r="G48" s="102">
        <v>0</v>
      </c>
      <c r="H48" s="101">
        <v>1</v>
      </c>
      <c r="I48" s="87">
        <v>1</v>
      </c>
    </row>
    <row r="49" spans="1:9" x14ac:dyDescent="0.35">
      <c r="A49" s="368"/>
      <c r="B49" s="371"/>
      <c r="C49" s="32">
        <v>23</v>
      </c>
      <c r="D49" s="45" t="s">
        <v>34</v>
      </c>
      <c r="E49" s="101">
        <v>1.4</v>
      </c>
      <c r="F49" s="102">
        <v>1</v>
      </c>
      <c r="G49" s="102">
        <v>0</v>
      </c>
      <c r="H49" s="101">
        <v>1</v>
      </c>
      <c r="I49" s="87">
        <v>1</v>
      </c>
    </row>
    <row r="50" spans="1:9" ht="16" thickBot="1" x14ac:dyDescent="0.4">
      <c r="A50" s="368"/>
      <c r="B50" s="372"/>
      <c r="C50" s="55">
        <v>23</v>
      </c>
      <c r="D50" s="56" t="s">
        <v>35</v>
      </c>
      <c r="E50" s="103">
        <v>1.4</v>
      </c>
      <c r="F50" s="104">
        <v>1</v>
      </c>
      <c r="G50" s="104">
        <v>0</v>
      </c>
      <c r="H50" s="103">
        <v>1</v>
      </c>
      <c r="I50" s="89">
        <v>1</v>
      </c>
    </row>
    <row r="51" spans="1:9" x14ac:dyDescent="0.35">
      <c r="A51" s="368"/>
      <c r="B51" s="362" t="s">
        <v>77</v>
      </c>
      <c r="C51" s="28">
        <v>24</v>
      </c>
      <c r="D51" s="43" t="s">
        <v>36</v>
      </c>
      <c r="E51" s="99">
        <v>1.4</v>
      </c>
      <c r="F51" s="100">
        <v>1</v>
      </c>
      <c r="G51" s="100">
        <v>0</v>
      </c>
      <c r="H51" s="99">
        <v>1</v>
      </c>
      <c r="I51" s="81">
        <v>1</v>
      </c>
    </row>
    <row r="52" spans="1:9" ht="16" thickBot="1" x14ac:dyDescent="0.4">
      <c r="A52" s="368"/>
      <c r="B52" s="363"/>
      <c r="C52" s="36">
        <v>24</v>
      </c>
      <c r="D52" s="44" t="s">
        <v>37</v>
      </c>
      <c r="E52" s="105">
        <v>1.4</v>
      </c>
      <c r="F52" s="106">
        <v>1</v>
      </c>
      <c r="G52" s="106">
        <v>0</v>
      </c>
      <c r="H52" s="105">
        <v>1</v>
      </c>
      <c r="I52" s="83">
        <v>1</v>
      </c>
    </row>
    <row r="53" spans="1:9" x14ac:dyDescent="0.35">
      <c r="A53" s="368"/>
      <c r="B53" s="370" t="s">
        <v>78</v>
      </c>
      <c r="C53" s="67">
        <v>24</v>
      </c>
      <c r="D53" s="52" t="s">
        <v>57</v>
      </c>
      <c r="E53" s="110"/>
      <c r="F53" s="111"/>
      <c r="G53" s="111"/>
      <c r="H53" s="110"/>
      <c r="I53" s="88"/>
    </row>
    <row r="54" spans="1:9" x14ac:dyDescent="0.35">
      <c r="A54" s="368"/>
      <c r="B54" s="371"/>
      <c r="C54" s="22">
        <v>24</v>
      </c>
      <c r="D54" s="45" t="s">
        <v>58</v>
      </c>
      <c r="E54" s="101"/>
      <c r="F54" s="102"/>
      <c r="G54" s="102"/>
      <c r="H54" s="101"/>
      <c r="I54" s="87"/>
    </row>
    <row r="55" spans="1:9" x14ac:dyDescent="0.35">
      <c r="A55" s="368"/>
      <c r="B55" s="371"/>
      <c r="C55" s="22">
        <v>24</v>
      </c>
      <c r="D55" s="45" t="s">
        <v>59</v>
      </c>
      <c r="E55" s="101"/>
      <c r="F55" s="102"/>
      <c r="G55" s="102"/>
      <c r="H55" s="101"/>
      <c r="I55" s="87"/>
    </row>
    <row r="56" spans="1:9" x14ac:dyDescent="0.35">
      <c r="A56" s="368"/>
      <c r="B56" s="371"/>
      <c r="C56" s="22">
        <v>24</v>
      </c>
      <c r="D56" s="45" t="s">
        <v>60</v>
      </c>
      <c r="E56" s="101"/>
      <c r="F56" s="102"/>
      <c r="G56" s="102"/>
      <c r="H56" s="101"/>
      <c r="I56" s="87"/>
    </row>
    <row r="57" spans="1:9" x14ac:dyDescent="0.35">
      <c r="A57" s="368"/>
      <c r="B57" s="371"/>
      <c r="C57" s="22">
        <v>24</v>
      </c>
      <c r="D57" s="45" t="s">
        <v>61</v>
      </c>
      <c r="E57" s="101"/>
      <c r="F57" s="102"/>
      <c r="G57" s="102"/>
      <c r="H57" s="101"/>
      <c r="I57" s="87"/>
    </row>
    <row r="58" spans="1:9" x14ac:dyDescent="0.35">
      <c r="A58" s="368"/>
      <c r="B58" s="371"/>
      <c r="C58" s="22">
        <v>24</v>
      </c>
      <c r="D58" s="45" t="s">
        <v>62</v>
      </c>
      <c r="E58" s="101"/>
      <c r="F58" s="102"/>
      <c r="G58" s="102"/>
      <c r="H58" s="101"/>
      <c r="I58" s="87"/>
    </row>
    <row r="59" spans="1:9" ht="16" thickBot="1" x14ac:dyDescent="0.4">
      <c r="A59" s="369"/>
      <c r="B59" s="372"/>
      <c r="C59" s="68">
        <v>24</v>
      </c>
      <c r="D59" s="56" t="s">
        <v>63</v>
      </c>
      <c r="E59" s="103"/>
      <c r="F59" s="104"/>
      <c r="G59" s="104"/>
      <c r="H59" s="103"/>
      <c r="I59" s="89"/>
    </row>
    <row r="60" spans="1:9" ht="16" customHeight="1" thickBot="1" x14ac:dyDescent="0.4">
      <c r="A60" s="359" t="s">
        <v>49</v>
      </c>
      <c r="B60" s="69" t="s">
        <v>79</v>
      </c>
      <c r="C60" s="58">
        <v>25</v>
      </c>
      <c r="D60" s="59" t="s">
        <v>38</v>
      </c>
      <c r="E60" s="112">
        <v>1.4</v>
      </c>
      <c r="F60" s="113">
        <v>1</v>
      </c>
      <c r="G60" s="113">
        <v>0</v>
      </c>
      <c r="H60" s="112">
        <v>1</v>
      </c>
      <c r="I60" s="91">
        <v>1</v>
      </c>
    </row>
    <row r="61" spans="1:9" ht="16" thickBot="1" x14ac:dyDescent="0.4">
      <c r="A61" s="360"/>
      <c r="B61" s="70" t="s">
        <v>80</v>
      </c>
      <c r="C61" s="63">
        <v>25</v>
      </c>
      <c r="D61" s="64" t="s">
        <v>96</v>
      </c>
      <c r="E61" s="114">
        <v>1.4</v>
      </c>
      <c r="F61" s="115">
        <v>1</v>
      </c>
      <c r="G61" s="115">
        <v>0</v>
      </c>
      <c r="H61" s="114">
        <v>1</v>
      </c>
      <c r="I61" s="93">
        <v>1</v>
      </c>
    </row>
    <row r="62" spans="1:9" ht="16" thickBot="1" x14ac:dyDescent="0.4">
      <c r="A62" s="360"/>
      <c r="B62" s="69" t="s">
        <v>81</v>
      </c>
      <c r="C62" s="58">
        <v>25</v>
      </c>
      <c r="D62" s="59" t="s">
        <v>39</v>
      </c>
      <c r="E62" s="112">
        <v>1.4</v>
      </c>
      <c r="F62" s="113">
        <v>1</v>
      </c>
      <c r="G62" s="113">
        <v>0</v>
      </c>
      <c r="H62" s="112">
        <v>1</v>
      </c>
      <c r="I62" s="91">
        <v>1</v>
      </c>
    </row>
    <row r="63" spans="1:9" ht="16" customHeight="1" thickBot="1" x14ac:dyDescent="0.4">
      <c r="A63" s="360"/>
      <c r="B63" s="70" t="s">
        <v>82</v>
      </c>
      <c r="C63" s="71">
        <v>25</v>
      </c>
      <c r="D63" s="64" t="s">
        <v>40</v>
      </c>
      <c r="E63" s="114">
        <v>1.4</v>
      </c>
      <c r="F63" s="115">
        <v>1</v>
      </c>
      <c r="G63" s="115">
        <v>0</v>
      </c>
      <c r="H63" s="114">
        <v>1</v>
      </c>
      <c r="I63" s="93">
        <v>1</v>
      </c>
    </row>
    <row r="64" spans="1:9" ht="16" thickBot="1" x14ac:dyDescent="0.4">
      <c r="A64" s="360"/>
      <c r="B64" s="69" t="s">
        <v>83</v>
      </c>
      <c r="C64" s="72">
        <v>35</v>
      </c>
      <c r="D64" s="59" t="s">
        <v>48</v>
      </c>
      <c r="E64" s="112">
        <v>1.4</v>
      </c>
      <c r="F64" s="113">
        <v>1</v>
      </c>
      <c r="G64" s="113">
        <v>0</v>
      </c>
      <c r="H64" s="112">
        <v>1</v>
      </c>
      <c r="I64" s="91">
        <v>1</v>
      </c>
    </row>
    <row r="65" spans="1:59" ht="16" thickBot="1" x14ac:dyDescent="0.4">
      <c r="A65" s="360"/>
      <c r="B65" s="70" t="s">
        <v>84</v>
      </c>
      <c r="C65" s="71">
        <v>33</v>
      </c>
      <c r="D65" s="64" t="s">
        <v>41</v>
      </c>
      <c r="E65" s="114">
        <v>1.4</v>
      </c>
      <c r="F65" s="115">
        <v>1</v>
      </c>
      <c r="G65" s="115">
        <v>0</v>
      </c>
      <c r="H65" s="114">
        <v>1</v>
      </c>
      <c r="I65" s="93">
        <v>1</v>
      </c>
    </row>
    <row r="66" spans="1:59" ht="16" thickBot="1" x14ac:dyDescent="0.4">
      <c r="A66" s="360"/>
      <c r="B66" s="69" t="s">
        <v>85</v>
      </c>
      <c r="C66" s="72">
        <v>38</v>
      </c>
      <c r="D66" s="59" t="s">
        <v>42</v>
      </c>
      <c r="E66" s="112">
        <v>1.4</v>
      </c>
      <c r="F66" s="113">
        <v>1</v>
      </c>
      <c r="G66" s="113">
        <v>0</v>
      </c>
      <c r="H66" s="112">
        <v>1</v>
      </c>
      <c r="I66" s="91">
        <v>1</v>
      </c>
    </row>
    <row r="67" spans="1:59" ht="16" thickBot="1" x14ac:dyDescent="0.4">
      <c r="A67" s="361"/>
      <c r="B67" s="73" t="s">
        <v>86</v>
      </c>
      <c r="C67" s="74">
        <v>25</v>
      </c>
      <c r="D67" s="75" t="s">
        <v>43</v>
      </c>
      <c r="E67" s="116">
        <v>1.4</v>
      </c>
      <c r="F67" s="117">
        <v>1</v>
      </c>
      <c r="G67" s="117">
        <v>0</v>
      </c>
      <c r="H67" s="116">
        <v>1</v>
      </c>
      <c r="I67" s="95">
        <v>1</v>
      </c>
    </row>
    <row r="68" spans="1:59" ht="16" thickBot="1" x14ac:dyDescent="0.4"/>
    <row r="69" spans="1:59" ht="30.5" thickBot="1" x14ac:dyDescent="0.4">
      <c r="E69" s="121" t="s">
        <v>99</v>
      </c>
      <c r="F69" s="121" t="s">
        <v>106</v>
      </c>
      <c r="G69" s="121" t="s">
        <v>107</v>
      </c>
      <c r="H69" s="120" t="s">
        <v>170</v>
      </c>
    </row>
    <row r="70" spans="1:59" x14ac:dyDescent="0.35">
      <c r="A70" s="393" t="s">
        <v>143</v>
      </c>
      <c r="B70" s="370" t="s">
        <v>73</v>
      </c>
      <c r="C70" s="28">
        <v>34</v>
      </c>
      <c r="D70" s="97" t="s">
        <v>27</v>
      </c>
      <c r="E70" s="122">
        <v>0</v>
      </c>
      <c r="F70" s="123">
        <v>1</v>
      </c>
      <c r="G70" s="124">
        <v>1</v>
      </c>
      <c r="H70" s="81">
        <v>1</v>
      </c>
    </row>
    <row r="71" spans="1:59" ht="16" thickBot="1" x14ac:dyDescent="0.4">
      <c r="A71" s="394"/>
      <c r="B71" s="372"/>
      <c r="C71" s="36">
        <v>34</v>
      </c>
      <c r="D71" s="98" t="s">
        <v>28</v>
      </c>
      <c r="E71" s="125">
        <v>0</v>
      </c>
      <c r="F71" s="126">
        <v>1</v>
      </c>
      <c r="G71" s="127">
        <v>1</v>
      </c>
      <c r="H71" s="83">
        <v>1</v>
      </c>
    </row>
    <row r="72" spans="1:59" ht="16" thickBot="1" x14ac:dyDescent="0.4"/>
    <row r="73" spans="1:59" ht="15.5" customHeight="1" x14ac:dyDescent="0.35">
      <c r="E73" s="379" t="s">
        <v>415</v>
      </c>
      <c r="F73" s="380"/>
      <c r="G73" s="380"/>
      <c r="H73" s="381"/>
      <c r="I73" s="152"/>
      <c r="J73" s="152"/>
      <c r="K73" s="152"/>
      <c r="L73" s="152"/>
      <c r="M73" s="152"/>
      <c r="N73" s="152"/>
      <c r="O73" s="171"/>
      <c r="P73" s="171"/>
      <c r="Q73" s="171"/>
      <c r="R73" s="171"/>
      <c r="S73" s="171"/>
      <c r="T73" s="171"/>
      <c r="U73" s="171"/>
      <c r="V73" s="171"/>
      <c r="W73" s="171"/>
      <c r="X73" s="171"/>
      <c r="Y73" s="171"/>
      <c r="Z73" s="171"/>
      <c r="AA73" s="171"/>
      <c r="AB73" s="171"/>
      <c r="AC73" s="171"/>
      <c r="AD73" s="171"/>
      <c r="AE73" s="171"/>
      <c r="AF73" s="171"/>
      <c r="AG73" s="171"/>
      <c r="AH73" s="171"/>
      <c r="AI73" s="171"/>
      <c r="AJ73" s="171"/>
      <c r="AK73" s="171"/>
      <c r="AL73" s="171"/>
      <c r="AM73" s="171"/>
      <c r="AN73" s="171"/>
      <c r="AO73" s="171"/>
      <c r="AP73" s="171"/>
      <c r="AQ73" s="171"/>
      <c r="AR73" s="171"/>
      <c r="AS73" s="171"/>
      <c r="AT73" s="171"/>
      <c r="AU73" s="171"/>
      <c r="AV73" s="171"/>
      <c r="AW73" s="171"/>
      <c r="AX73" s="171"/>
      <c r="AY73" s="171"/>
      <c r="AZ73" s="171"/>
      <c r="BA73" s="171"/>
      <c r="BB73" s="171"/>
      <c r="BC73" s="171"/>
      <c r="BD73" s="171"/>
      <c r="BE73" s="171"/>
      <c r="BF73" s="171"/>
      <c r="BG73" s="171"/>
    </row>
    <row r="74" spans="1:59" ht="15.5" customHeight="1" x14ac:dyDescent="0.35">
      <c r="E74" s="382"/>
      <c r="F74" s="383"/>
      <c r="G74" s="383"/>
      <c r="H74" s="384"/>
      <c r="I74" s="152"/>
      <c r="J74" s="152"/>
      <c r="K74" s="152"/>
      <c r="L74" s="152"/>
      <c r="M74" s="152"/>
      <c r="N74" s="152"/>
      <c r="O74" s="171"/>
      <c r="P74" s="171"/>
      <c r="Q74" s="171"/>
      <c r="R74" s="171"/>
      <c r="S74" s="171"/>
      <c r="T74" s="171"/>
      <c r="U74" s="171"/>
      <c r="V74" s="171"/>
      <c r="W74" s="171"/>
      <c r="X74" s="171"/>
      <c r="Y74" s="171"/>
      <c r="Z74" s="171"/>
      <c r="AA74" s="171"/>
      <c r="AB74" s="171"/>
      <c r="AC74" s="171"/>
      <c r="AD74" s="171"/>
      <c r="AE74" s="171"/>
      <c r="AF74" s="171"/>
      <c r="AG74" s="171"/>
      <c r="AH74" s="171"/>
      <c r="AI74" s="171"/>
      <c r="AJ74" s="171"/>
      <c r="AK74" s="171"/>
      <c r="AL74" s="171"/>
      <c r="AM74" s="171"/>
      <c r="AN74" s="171"/>
      <c r="AO74" s="171"/>
      <c r="AP74" s="171"/>
      <c r="AQ74" s="171"/>
      <c r="AR74" s="171"/>
      <c r="AS74" s="171"/>
      <c r="AT74" s="171"/>
      <c r="AU74" s="171"/>
      <c r="AV74" s="171"/>
      <c r="AW74" s="171"/>
      <c r="AX74" s="171"/>
      <c r="AY74" s="171"/>
      <c r="AZ74" s="171"/>
      <c r="BA74" s="171"/>
      <c r="BB74" s="171"/>
      <c r="BC74" s="171"/>
      <c r="BD74" s="171"/>
      <c r="BE74" s="171"/>
      <c r="BF74" s="171"/>
      <c r="BG74" s="171"/>
    </row>
    <row r="75" spans="1:59" ht="15.5" customHeight="1" x14ac:dyDescent="0.35">
      <c r="E75" s="382"/>
      <c r="F75" s="383"/>
      <c r="G75" s="383"/>
      <c r="H75" s="384"/>
      <c r="I75" s="152"/>
      <c r="J75" s="152"/>
      <c r="K75" s="152"/>
      <c r="L75" s="152"/>
      <c r="M75" s="152"/>
      <c r="N75" s="152"/>
      <c r="O75" s="171"/>
      <c r="P75" s="171"/>
      <c r="Q75" s="171"/>
      <c r="R75" s="171"/>
      <c r="S75" s="171"/>
      <c r="T75" s="171"/>
      <c r="U75" s="171"/>
      <c r="V75" s="171"/>
      <c r="W75" s="171"/>
      <c r="X75" s="171"/>
      <c r="Y75" s="171"/>
      <c r="Z75" s="171"/>
      <c r="AA75" s="171"/>
      <c r="AB75" s="171"/>
      <c r="AC75" s="171"/>
      <c r="AD75" s="171"/>
      <c r="AE75" s="171"/>
      <c r="AF75" s="171"/>
      <c r="AG75" s="171"/>
      <c r="AH75" s="171"/>
      <c r="AI75" s="171"/>
      <c r="AJ75" s="171"/>
      <c r="AK75" s="171"/>
      <c r="AL75" s="171"/>
      <c r="AM75" s="171"/>
      <c r="AN75" s="171"/>
      <c r="AO75" s="171"/>
      <c r="AP75" s="171"/>
      <c r="AQ75" s="171"/>
      <c r="AR75" s="171"/>
      <c r="AS75" s="171"/>
      <c r="AT75" s="171"/>
      <c r="AU75" s="171"/>
      <c r="AV75" s="171"/>
      <c r="AW75" s="171"/>
      <c r="AX75" s="171"/>
      <c r="AY75" s="171"/>
      <c r="AZ75" s="171"/>
      <c r="BA75" s="171"/>
      <c r="BB75" s="171"/>
      <c r="BC75" s="171"/>
      <c r="BD75" s="171"/>
      <c r="BE75" s="171"/>
      <c r="BF75" s="171"/>
      <c r="BG75" s="171"/>
    </row>
    <row r="76" spans="1:59" ht="15.5" customHeight="1" x14ac:dyDescent="0.35">
      <c r="E76" s="382"/>
      <c r="F76" s="383"/>
      <c r="G76" s="383"/>
      <c r="H76" s="384"/>
      <c r="I76" s="152"/>
      <c r="J76" s="152"/>
      <c r="K76" s="152"/>
      <c r="L76" s="152"/>
      <c r="M76" s="152"/>
      <c r="N76" s="152"/>
      <c r="O76" s="171"/>
      <c r="P76" s="171"/>
      <c r="Q76" s="171"/>
      <c r="R76" s="171"/>
      <c r="S76" s="171"/>
      <c r="T76" s="171"/>
      <c r="U76" s="171"/>
      <c r="V76" s="171"/>
      <c r="W76" s="171"/>
      <c r="X76" s="171"/>
      <c r="Y76" s="171"/>
      <c r="Z76" s="171"/>
      <c r="AA76" s="171"/>
      <c r="AB76" s="171"/>
      <c r="AC76" s="171"/>
      <c r="AD76" s="171"/>
      <c r="AE76" s="171"/>
      <c r="AF76" s="171"/>
      <c r="AG76" s="171"/>
      <c r="AH76" s="171"/>
      <c r="AI76" s="171"/>
      <c r="AJ76" s="171"/>
      <c r="AK76" s="171"/>
      <c r="AL76" s="171"/>
      <c r="AM76" s="171"/>
      <c r="AN76" s="171"/>
      <c r="AO76" s="171"/>
      <c r="AP76" s="171"/>
      <c r="AQ76" s="171"/>
      <c r="AR76" s="171"/>
      <c r="AS76" s="171"/>
      <c r="AT76" s="171"/>
      <c r="AU76" s="171"/>
      <c r="AV76" s="171"/>
      <c r="AW76" s="171"/>
      <c r="AX76" s="171"/>
      <c r="AY76" s="171"/>
      <c r="AZ76" s="171"/>
      <c r="BA76" s="171"/>
      <c r="BB76" s="171"/>
      <c r="BC76" s="171"/>
      <c r="BD76" s="171"/>
      <c r="BE76" s="171"/>
      <c r="BF76" s="171"/>
      <c r="BG76" s="171"/>
    </row>
    <row r="77" spans="1:59" ht="15.5" customHeight="1" x14ac:dyDescent="0.35">
      <c r="E77" s="382"/>
      <c r="F77" s="383"/>
      <c r="G77" s="383"/>
      <c r="H77" s="384"/>
      <c r="I77" s="152"/>
      <c r="J77" s="152"/>
      <c r="K77" s="152"/>
      <c r="L77" s="152"/>
      <c r="M77" s="152"/>
      <c r="N77" s="152"/>
      <c r="O77" s="171"/>
      <c r="P77" s="171"/>
      <c r="Q77" s="171"/>
      <c r="R77" s="171"/>
      <c r="S77" s="171"/>
      <c r="T77" s="171"/>
      <c r="U77" s="171"/>
      <c r="V77" s="171"/>
      <c r="W77" s="171"/>
      <c r="X77" s="171"/>
      <c r="Y77" s="171"/>
      <c r="Z77" s="171"/>
      <c r="AA77" s="171"/>
      <c r="AB77" s="171"/>
      <c r="AC77" s="171"/>
      <c r="AD77" s="171"/>
      <c r="AE77" s="171"/>
      <c r="AF77" s="171"/>
      <c r="AG77" s="171"/>
      <c r="AH77" s="171"/>
      <c r="AI77" s="171"/>
      <c r="AJ77" s="171"/>
      <c r="AK77" s="171"/>
      <c r="AL77" s="171"/>
      <c r="AM77" s="171"/>
      <c r="AN77" s="171"/>
      <c r="AO77" s="171"/>
      <c r="AP77" s="171"/>
      <c r="AQ77" s="171"/>
      <c r="AR77" s="171"/>
      <c r="AS77" s="171"/>
      <c r="AT77" s="171"/>
      <c r="AU77" s="171"/>
      <c r="AV77" s="171"/>
      <c r="AW77" s="171"/>
      <c r="AX77" s="171"/>
      <c r="AY77" s="171"/>
      <c r="AZ77" s="171"/>
      <c r="BA77" s="171"/>
      <c r="BB77" s="171"/>
      <c r="BC77" s="171"/>
      <c r="BD77" s="171"/>
      <c r="BE77" s="171"/>
      <c r="BF77" s="171"/>
      <c r="BG77" s="171"/>
    </row>
    <row r="78" spans="1:59" ht="15.5" customHeight="1" x14ac:dyDescent="0.35">
      <c r="E78" s="382"/>
      <c r="F78" s="383"/>
      <c r="G78" s="383"/>
      <c r="H78" s="384"/>
      <c r="I78" s="152"/>
      <c r="J78" s="152"/>
      <c r="K78" s="152"/>
      <c r="L78" s="152"/>
      <c r="M78" s="152"/>
      <c r="N78" s="152"/>
      <c r="O78" s="171"/>
      <c r="P78" s="171"/>
      <c r="Q78" s="171"/>
      <c r="R78" s="171"/>
      <c r="S78" s="171"/>
      <c r="T78" s="171"/>
      <c r="U78" s="171"/>
      <c r="V78" s="171"/>
      <c r="W78" s="171"/>
      <c r="X78" s="171"/>
      <c r="Y78" s="171"/>
      <c r="Z78" s="171"/>
      <c r="AA78" s="171"/>
      <c r="AB78" s="171"/>
      <c r="AC78" s="171"/>
      <c r="AD78" s="171"/>
      <c r="AE78" s="171"/>
      <c r="AF78" s="171"/>
      <c r="AG78" s="171"/>
      <c r="AH78" s="171"/>
      <c r="AI78" s="171"/>
      <c r="AJ78" s="171"/>
      <c r="AK78" s="171"/>
      <c r="AL78" s="171"/>
      <c r="AM78" s="171"/>
      <c r="AN78" s="171"/>
      <c r="AO78" s="171"/>
      <c r="AP78" s="171"/>
      <c r="AQ78" s="171"/>
      <c r="AR78" s="171"/>
      <c r="AS78" s="171"/>
      <c r="AT78" s="171"/>
      <c r="AU78" s="171"/>
      <c r="AV78" s="171"/>
      <c r="AW78" s="171"/>
      <c r="AX78" s="171"/>
      <c r="AY78" s="171"/>
      <c r="AZ78" s="171"/>
      <c r="BA78" s="171"/>
      <c r="BB78" s="171"/>
      <c r="BC78" s="171"/>
      <c r="BD78" s="171"/>
      <c r="BE78" s="171"/>
      <c r="BF78" s="171"/>
      <c r="BG78" s="171"/>
    </row>
    <row r="79" spans="1:59" ht="15.5" customHeight="1" x14ac:dyDescent="0.35">
      <c r="E79" s="382"/>
      <c r="F79" s="383"/>
      <c r="G79" s="383"/>
      <c r="H79" s="384"/>
      <c r="I79" s="152"/>
      <c r="J79" s="152"/>
      <c r="K79" s="152"/>
      <c r="L79" s="152"/>
      <c r="M79" s="152"/>
      <c r="N79" s="152"/>
      <c r="O79" s="171"/>
      <c r="P79" s="171"/>
      <c r="Q79" s="171"/>
      <c r="R79" s="171"/>
      <c r="S79" s="171"/>
      <c r="T79" s="171"/>
      <c r="U79" s="171"/>
      <c r="V79" s="171"/>
      <c r="W79" s="171"/>
      <c r="X79" s="171"/>
      <c r="Y79" s="171"/>
      <c r="Z79" s="171"/>
      <c r="AA79" s="171"/>
      <c r="AB79" s="171"/>
      <c r="AC79" s="171"/>
      <c r="AD79" s="171"/>
      <c r="AE79" s="171"/>
      <c r="AF79" s="171"/>
      <c r="AG79" s="171"/>
      <c r="AH79" s="171"/>
      <c r="AI79" s="171"/>
      <c r="AJ79" s="171"/>
      <c r="AK79" s="171"/>
      <c r="AL79" s="171"/>
      <c r="AM79" s="171"/>
      <c r="AN79" s="171"/>
      <c r="AO79" s="171"/>
      <c r="AP79" s="171"/>
      <c r="AQ79" s="171"/>
      <c r="AR79" s="171"/>
      <c r="AS79" s="171"/>
      <c r="AT79" s="171"/>
      <c r="AU79" s="171"/>
      <c r="AV79" s="171"/>
      <c r="AW79" s="171"/>
      <c r="AX79" s="171"/>
      <c r="AY79" s="171"/>
      <c r="AZ79" s="171"/>
      <c r="BA79" s="171"/>
      <c r="BB79" s="171"/>
      <c r="BC79" s="171"/>
      <c r="BD79" s="171"/>
      <c r="BE79" s="171"/>
      <c r="BF79" s="171"/>
      <c r="BG79" s="171"/>
    </row>
    <row r="80" spans="1:59" ht="15.5" customHeight="1" x14ac:dyDescent="0.35">
      <c r="E80" s="382"/>
      <c r="F80" s="383"/>
      <c r="G80" s="383"/>
      <c r="H80" s="384"/>
      <c r="I80" s="152"/>
      <c r="J80" s="152"/>
      <c r="K80" s="152"/>
      <c r="L80" s="152"/>
      <c r="M80" s="152"/>
      <c r="N80" s="152"/>
      <c r="O80" s="171"/>
      <c r="P80" s="171"/>
      <c r="Q80" s="171"/>
      <c r="R80" s="171"/>
      <c r="S80" s="171"/>
      <c r="T80" s="171"/>
      <c r="U80" s="171"/>
      <c r="V80" s="171"/>
      <c r="W80" s="171"/>
      <c r="X80" s="171"/>
      <c r="Y80" s="171"/>
      <c r="Z80" s="171"/>
      <c r="AA80" s="171"/>
      <c r="AB80" s="171"/>
      <c r="AC80" s="171"/>
      <c r="AD80" s="171"/>
      <c r="AE80" s="171"/>
      <c r="AF80" s="171"/>
      <c r="AG80" s="171"/>
      <c r="AH80" s="171"/>
      <c r="AI80" s="171"/>
      <c r="AJ80" s="171"/>
      <c r="AK80" s="171"/>
      <c r="AL80" s="171"/>
      <c r="AM80" s="171"/>
      <c r="AN80" s="171"/>
      <c r="AO80" s="171"/>
      <c r="AP80" s="171"/>
      <c r="AQ80" s="171"/>
      <c r="AR80" s="171"/>
      <c r="AS80" s="171"/>
      <c r="AT80" s="171"/>
      <c r="AU80" s="171"/>
      <c r="AV80" s="171"/>
      <c r="AW80" s="171"/>
      <c r="AX80" s="171"/>
      <c r="AY80" s="171"/>
      <c r="AZ80" s="171"/>
      <c r="BA80" s="171"/>
      <c r="BB80" s="171"/>
      <c r="BC80" s="171"/>
      <c r="BD80" s="171"/>
      <c r="BE80" s="171"/>
      <c r="BF80" s="171"/>
      <c r="BG80" s="171"/>
    </row>
    <row r="81" spans="5:59" ht="15.5" customHeight="1" x14ac:dyDescent="0.35">
      <c r="E81" s="382"/>
      <c r="F81" s="383"/>
      <c r="G81" s="383"/>
      <c r="H81" s="384"/>
      <c r="I81" s="152"/>
      <c r="J81" s="152"/>
      <c r="K81" s="152"/>
      <c r="L81" s="152"/>
      <c r="M81" s="152"/>
      <c r="N81" s="152"/>
      <c r="O81" s="171"/>
      <c r="P81" s="171"/>
      <c r="Q81" s="171"/>
      <c r="R81" s="171"/>
      <c r="S81" s="171"/>
      <c r="T81" s="171"/>
      <c r="U81" s="171"/>
      <c r="V81" s="171"/>
      <c r="W81" s="171"/>
      <c r="X81" s="171"/>
      <c r="Y81" s="171"/>
      <c r="Z81" s="171"/>
      <c r="AA81" s="171"/>
      <c r="AB81" s="171"/>
      <c r="AC81" s="171"/>
      <c r="AD81" s="171"/>
      <c r="AE81" s="171"/>
      <c r="AF81" s="171"/>
      <c r="AG81" s="171"/>
      <c r="AH81" s="171"/>
      <c r="AI81" s="171"/>
      <c r="AJ81" s="171"/>
      <c r="AK81" s="171"/>
      <c r="AL81" s="171"/>
      <c r="AM81" s="171"/>
      <c r="AN81" s="171"/>
      <c r="AO81" s="171"/>
      <c r="AP81" s="171"/>
      <c r="AQ81" s="171"/>
      <c r="AR81" s="171"/>
      <c r="AS81" s="171"/>
      <c r="AT81" s="171"/>
      <c r="AU81" s="171"/>
      <c r="AV81" s="171"/>
      <c r="AW81" s="171"/>
      <c r="AX81" s="171"/>
      <c r="AY81" s="171"/>
      <c r="AZ81" s="171"/>
      <c r="BA81" s="171"/>
      <c r="BB81" s="171"/>
      <c r="BC81" s="171"/>
      <c r="BD81" s="171"/>
      <c r="BE81" s="171"/>
      <c r="BF81" s="171"/>
      <c r="BG81" s="171"/>
    </row>
    <row r="82" spans="5:59" ht="15.5" customHeight="1" x14ac:dyDescent="0.35">
      <c r="E82" s="382"/>
      <c r="F82" s="383"/>
      <c r="G82" s="383"/>
      <c r="H82" s="384"/>
      <c r="I82" s="152"/>
      <c r="J82" s="152"/>
      <c r="K82" s="152"/>
      <c r="L82" s="152"/>
      <c r="M82" s="152"/>
      <c r="N82" s="152"/>
      <c r="O82" s="171"/>
      <c r="P82" s="171"/>
      <c r="Q82" s="171"/>
      <c r="R82" s="171"/>
      <c r="S82" s="171"/>
      <c r="T82" s="171"/>
      <c r="U82" s="171"/>
      <c r="V82" s="171"/>
      <c r="W82" s="171"/>
      <c r="X82" s="171"/>
      <c r="Y82" s="171"/>
      <c r="Z82" s="171"/>
      <c r="AA82" s="171"/>
      <c r="AB82" s="171"/>
      <c r="AC82" s="171"/>
      <c r="AD82" s="171"/>
      <c r="AE82" s="171"/>
      <c r="AF82" s="171"/>
      <c r="AG82" s="171"/>
      <c r="AH82" s="171"/>
      <c r="AI82" s="171"/>
      <c r="AJ82" s="171"/>
      <c r="AK82" s="171"/>
      <c r="AL82" s="171"/>
      <c r="AM82" s="171"/>
      <c r="AN82" s="171"/>
      <c r="AO82" s="171"/>
      <c r="AP82" s="171"/>
      <c r="AQ82" s="171"/>
      <c r="AR82" s="171"/>
      <c r="AS82" s="171"/>
      <c r="AT82" s="171"/>
      <c r="AU82" s="171"/>
      <c r="AV82" s="171"/>
      <c r="AW82" s="171"/>
      <c r="AX82" s="171"/>
      <c r="AY82" s="171"/>
      <c r="AZ82" s="171"/>
      <c r="BA82" s="171"/>
      <c r="BB82" s="171"/>
      <c r="BC82" s="171"/>
      <c r="BD82" s="171"/>
      <c r="BE82" s="171"/>
      <c r="BF82" s="171"/>
      <c r="BG82" s="171"/>
    </row>
    <row r="83" spans="5:59" ht="15.5" customHeight="1" x14ac:dyDescent="0.35">
      <c r="E83" s="382"/>
      <c r="F83" s="383"/>
      <c r="G83" s="383"/>
      <c r="H83" s="384"/>
      <c r="I83" s="152"/>
      <c r="J83" s="152"/>
      <c r="K83" s="152"/>
      <c r="L83" s="152"/>
      <c r="M83" s="152"/>
      <c r="N83" s="152"/>
      <c r="O83" s="171"/>
      <c r="P83" s="171"/>
      <c r="Q83" s="171"/>
      <c r="R83" s="171"/>
      <c r="S83" s="171"/>
      <c r="T83" s="171"/>
      <c r="U83" s="171"/>
      <c r="V83" s="171"/>
      <c r="W83" s="171"/>
      <c r="X83" s="171"/>
      <c r="Y83" s="171"/>
      <c r="Z83" s="171"/>
      <c r="AA83" s="171"/>
      <c r="AB83" s="171"/>
      <c r="AC83" s="171"/>
      <c r="AD83" s="171"/>
      <c r="AE83" s="171"/>
      <c r="AF83" s="171"/>
      <c r="AG83" s="171"/>
      <c r="AH83" s="171"/>
      <c r="AI83" s="171"/>
      <c r="AJ83" s="171"/>
      <c r="AK83" s="171"/>
      <c r="AL83" s="171"/>
      <c r="AM83" s="171"/>
      <c r="AN83" s="171"/>
      <c r="AO83" s="171"/>
      <c r="AP83" s="171"/>
      <c r="AQ83" s="171"/>
      <c r="AR83" s="171"/>
      <c r="AS83" s="171"/>
      <c r="AT83" s="171"/>
      <c r="AU83" s="171"/>
      <c r="AV83" s="171"/>
      <c r="AW83" s="171"/>
      <c r="AX83" s="171"/>
      <c r="AY83" s="171"/>
      <c r="AZ83" s="171"/>
      <c r="BA83" s="171"/>
      <c r="BB83" s="171"/>
      <c r="BC83" s="171"/>
      <c r="BD83" s="171"/>
      <c r="BE83" s="171"/>
      <c r="BF83" s="171"/>
      <c r="BG83" s="171"/>
    </row>
    <row r="84" spans="5:59" ht="15.5" customHeight="1" x14ac:dyDescent="0.35">
      <c r="E84" s="382"/>
      <c r="F84" s="383"/>
      <c r="G84" s="383"/>
      <c r="H84" s="384"/>
      <c r="I84" s="152"/>
      <c r="J84" s="152"/>
      <c r="K84" s="152"/>
      <c r="L84" s="152"/>
      <c r="M84" s="152"/>
      <c r="N84" s="152"/>
      <c r="O84" s="171"/>
      <c r="P84" s="171"/>
      <c r="Q84" s="171"/>
      <c r="R84" s="171"/>
      <c r="S84" s="171"/>
      <c r="T84" s="171"/>
      <c r="U84" s="171"/>
      <c r="V84" s="171"/>
      <c r="W84" s="171"/>
      <c r="X84" s="171"/>
      <c r="Y84" s="171"/>
      <c r="Z84" s="171"/>
      <c r="AA84" s="171"/>
      <c r="AB84" s="171"/>
      <c r="AC84" s="171"/>
      <c r="AD84" s="171"/>
      <c r="AE84" s="171"/>
      <c r="AF84" s="171"/>
      <c r="AG84" s="171"/>
      <c r="AH84" s="171"/>
      <c r="AI84" s="171"/>
      <c r="AJ84" s="171"/>
      <c r="AK84" s="171"/>
      <c r="AL84" s="171"/>
      <c r="AM84" s="171"/>
      <c r="AN84" s="171"/>
      <c r="AO84" s="171"/>
      <c r="AP84" s="171"/>
      <c r="AQ84" s="171"/>
      <c r="AR84" s="171"/>
      <c r="AS84" s="171"/>
      <c r="AT84" s="171"/>
      <c r="AU84" s="171"/>
      <c r="AV84" s="171"/>
      <c r="AW84" s="171"/>
      <c r="AX84" s="171"/>
      <c r="AY84" s="171"/>
      <c r="AZ84" s="171"/>
      <c r="BA84" s="171"/>
      <c r="BB84" s="171"/>
      <c r="BC84" s="171"/>
      <c r="BD84" s="171"/>
      <c r="BE84" s="171"/>
      <c r="BF84" s="171"/>
      <c r="BG84" s="171"/>
    </row>
    <row r="85" spans="5:59" ht="15.5" customHeight="1" x14ac:dyDescent="0.35">
      <c r="E85" s="382"/>
      <c r="F85" s="383"/>
      <c r="G85" s="383"/>
      <c r="H85" s="384"/>
      <c r="I85" s="152"/>
      <c r="J85" s="152"/>
      <c r="K85" s="152"/>
      <c r="L85" s="152"/>
      <c r="M85" s="152"/>
      <c r="N85" s="152"/>
      <c r="O85" s="171"/>
      <c r="P85" s="171"/>
      <c r="Q85" s="171"/>
      <c r="R85" s="171"/>
      <c r="S85" s="171"/>
      <c r="T85" s="171"/>
      <c r="U85" s="171"/>
      <c r="V85" s="171"/>
      <c r="W85" s="171"/>
      <c r="X85" s="171"/>
      <c r="Y85" s="171"/>
      <c r="Z85" s="171"/>
      <c r="AA85" s="171"/>
      <c r="AB85" s="171"/>
      <c r="AC85" s="171"/>
      <c r="AD85" s="171"/>
      <c r="AE85" s="171"/>
      <c r="AF85" s="171"/>
      <c r="AG85" s="171"/>
      <c r="AH85" s="171"/>
      <c r="AI85" s="171"/>
      <c r="AJ85" s="171"/>
      <c r="AK85" s="171"/>
      <c r="AL85" s="171"/>
      <c r="AM85" s="171"/>
      <c r="AN85" s="171"/>
      <c r="AO85" s="171"/>
      <c r="AP85" s="171"/>
      <c r="AQ85" s="171"/>
      <c r="AR85" s="171"/>
      <c r="AS85" s="171"/>
      <c r="AT85" s="171"/>
      <c r="AU85" s="171"/>
      <c r="AV85" s="171"/>
      <c r="AW85" s="171"/>
      <c r="AX85" s="171"/>
      <c r="AY85" s="171"/>
      <c r="AZ85" s="171"/>
      <c r="BA85" s="171"/>
      <c r="BB85" s="171"/>
      <c r="BC85" s="171"/>
      <c r="BD85" s="171"/>
      <c r="BE85" s="171"/>
      <c r="BF85" s="171"/>
      <c r="BG85" s="171"/>
    </row>
    <row r="86" spans="5:59" ht="15.5" customHeight="1" x14ac:dyDescent="0.35">
      <c r="E86" s="382"/>
      <c r="F86" s="383"/>
      <c r="G86" s="383"/>
      <c r="H86" s="384"/>
      <c r="I86" s="152"/>
      <c r="J86" s="152"/>
      <c r="K86" s="152"/>
      <c r="L86" s="152"/>
      <c r="M86" s="152"/>
      <c r="N86" s="152"/>
      <c r="O86" s="171"/>
      <c r="P86" s="171"/>
      <c r="Q86" s="171"/>
      <c r="R86" s="171"/>
      <c r="S86" s="171"/>
      <c r="T86" s="171"/>
      <c r="U86" s="171"/>
      <c r="V86" s="171"/>
      <c r="W86" s="171"/>
      <c r="X86" s="171"/>
      <c r="Y86" s="171"/>
      <c r="Z86" s="171"/>
      <c r="AA86" s="171"/>
      <c r="AB86" s="171"/>
      <c r="AC86" s="171"/>
      <c r="AD86" s="171"/>
      <c r="AE86" s="171"/>
      <c r="AF86" s="171"/>
      <c r="AG86" s="171"/>
      <c r="AH86" s="171"/>
      <c r="AI86" s="171"/>
      <c r="AJ86" s="171"/>
      <c r="AK86" s="171"/>
      <c r="AL86" s="171"/>
      <c r="AM86" s="171"/>
      <c r="AN86" s="171"/>
      <c r="AO86" s="171"/>
      <c r="AP86" s="171"/>
      <c r="AQ86" s="171"/>
      <c r="AR86" s="171"/>
      <c r="AS86" s="171"/>
      <c r="AT86" s="171"/>
      <c r="AU86" s="171"/>
      <c r="AV86" s="171"/>
      <c r="AW86" s="171"/>
      <c r="AX86" s="171"/>
      <c r="AY86" s="171"/>
      <c r="AZ86" s="171"/>
      <c r="BA86" s="171"/>
      <c r="BB86" s="171"/>
      <c r="BC86" s="171"/>
      <c r="BD86" s="171"/>
      <c r="BE86" s="171"/>
      <c r="BF86" s="171"/>
      <c r="BG86" s="171"/>
    </row>
    <row r="87" spans="5:59" ht="15.5" customHeight="1" x14ac:dyDescent="0.35">
      <c r="E87" s="382"/>
      <c r="F87" s="383"/>
      <c r="G87" s="383"/>
      <c r="H87" s="384"/>
      <c r="I87" s="152"/>
      <c r="J87" s="152"/>
      <c r="K87" s="152"/>
      <c r="L87" s="152"/>
      <c r="M87" s="152"/>
      <c r="N87" s="152"/>
      <c r="O87" s="171"/>
      <c r="P87" s="171"/>
      <c r="Q87" s="171"/>
      <c r="R87" s="171"/>
      <c r="S87" s="171"/>
      <c r="T87" s="171"/>
      <c r="U87" s="171"/>
      <c r="V87" s="171"/>
      <c r="W87" s="171"/>
      <c r="X87" s="171"/>
      <c r="Y87" s="171"/>
      <c r="Z87" s="171"/>
      <c r="AA87" s="171"/>
      <c r="AB87" s="171"/>
      <c r="AC87" s="171"/>
      <c r="AD87" s="171"/>
      <c r="AE87" s="171"/>
      <c r="AF87" s="171"/>
      <c r="AG87" s="171"/>
      <c r="AH87" s="171"/>
      <c r="AI87" s="171"/>
      <c r="AJ87" s="171"/>
      <c r="AK87" s="171"/>
      <c r="AL87" s="171"/>
      <c r="AM87" s="171"/>
      <c r="AN87" s="171"/>
      <c r="AO87" s="171"/>
      <c r="AP87" s="171"/>
      <c r="AQ87" s="171"/>
      <c r="AR87" s="171"/>
      <c r="AS87" s="171"/>
      <c r="AT87" s="171"/>
      <c r="AU87" s="171"/>
      <c r="AV87" s="171"/>
      <c r="AW87" s="171"/>
      <c r="AX87" s="171"/>
      <c r="AY87" s="171"/>
      <c r="AZ87" s="171"/>
      <c r="BA87" s="171"/>
      <c r="BB87" s="171"/>
      <c r="BC87" s="171"/>
      <c r="BD87" s="171"/>
      <c r="BE87" s="171"/>
      <c r="BF87" s="171"/>
      <c r="BG87" s="171"/>
    </row>
    <row r="88" spans="5:59" ht="15.5" customHeight="1" thickBot="1" x14ac:dyDescent="0.4">
      <c r="E88" s="385"/>
      <c r="F88" s="386"/>
      <c r="G88" s="386"/>
      <c r="H88" s="387"/>
      <c r="I88" s="152"/>
      <c r="J88" s="152"/>
      <c r="K88" s="152"/>
      <c r="L88" s="152"/>
      <c r="M88" s="152"/>
      <c r="N88" s="152"/>
      <c r="O88" s="171"/>
      <c r="P88" s="171"/>
      <c r="Q88" s="171"/>
      <c r="R88" s="171"/>
      <c r="S88" s="171"/>
      <c r="T88" s="171"/>
      <c r="U88" s="171"/>
      <c r="V88" s="171"/>
      <c r="W88" s="171"/>
      <c r="X88" s="171"/>
      <c r="Y88" s="171"/>
      <c r="Z88" s="171"/>
      <c r="AA88" s="171"/>
      <c r="AB88" s="171"/>
      <c r="AC88" s="171"/>
      <c r="AD88" s="171"/>
      <c r="AE88" s="171"/>
      <c r="AF88" s="171"/>
      <c r="AG88" s="171"/>
      <c r="AH88" s="171"/>
      <c r="AI88" s="171"/>
      <c r="AJ88" s="171"/>
      <c r="AK88" s="171"/>
      <c r="AL88" s="171"/>
      <c r="AM88" s="171"/>
      <c r="AN88" s="171"/>
      <c r="AO88" s="171"/>
      <c r="AP88" s="171"/>
      <c r="AQ88" s="171"/>
      <c r="AR88" s="171"/>
      <c r="AS88" s="171"/>
      <c r="AT88" s="171"/>
      <c r="AU88" s="171"/>
      <c r="AV88" s="171"/>
      <c r="AW88" s="171"/>
      <c r="AX88" s="171"/>
      <c r="AY88" s="171"/>
      <c r="AZ88" s="171"/>
      <c r="BA88" s="171"/>
      <c r="BB88" s="171"/>
      <c r="BC88" s="171"/>
      <c r="BD88" s="171"/>
      <c r="BE88" s="171"/>
      <c r="BF88" s="171"/>
      <c r="BG88" s="171"/>
    </row>
    <row r="89" spans="5:59" ht="15.5" customHeight="1" x14ac:dyDescent="0.35">
      <c r="E89" s="152"/>
      <c r="F89" s="152"/>
      <c r="G89" s="152"/>
      <c r="H89" s="152"/>
      <c r="I89" s="171"/>
      <c r="J89" s="171"/>
      <c r="K89" s="171"/>
      <c r="L89" s="171"/>
      <c r="M89" s="171"/>
      <c r="N89" s="171"/>
      <c r="O89" s="171"/>
      <c r="P89" s="171"/>
      <c r="Q89" s="171"/>
      <c r="R89" s="171"/>
      <c r="S89" s="171"/>
      <c r="T89" s="171"/>
      <c r="U89" s="171"/>
      <c r="V89" s="171"/>
      <c r="W89" s="171"/>
      <c r="X89" s="171"/>
      <c r="Y89" s="171"/>
      <c r="Z89" s="171"/>
      <c r="AA89" s="171"/>
      <c r="AB89" s="171"/>
      <c r="AC89" s="171"/>
      <c r="AD89" s="171"/>
      <c r="AE89" s="171"/>
      <c r="AF89" s="171"/>
      <c r="AG89" s="171"/>
      <c r="AH89" s="171"/>
      <c r="AI89" s="171"/>
      <c r="AJ89" s="171"/>
      <c r="AK89" s="171"/>
      <c r="AL89" s="171"/>
      <c r="AM89" s="171"/>
      <c r="AN89" s="171"/>
      <c r="AO89" s="171"/>
      <c r="AP89" s="171"/>
      <c r="AQ89" s="171"/>
      <c r="AR89" s="171"/>
      <c r="AS89" s="171"/>
      <c r="AT89" s="171"/>
      <c r="AU89" s="171"/>
      <c r="AV89" s="171"/>
      <c r="AW89" s="171"/>
      <c r="AX89" s="171"/>
      <c r="AY89" s="171"/>
      <c r="AZ89" s="171"/>
      <c r="BA89" s="171"/>
      <c r="BB89" s="171"/>
      <c r="BC89" s="171"/>
      <c r="BD89" s="171"/>
      <c r="BE89" s="171"/>
      <c r="BF89" s="171"/>
      <c r="BG89" s="171"/>
    </row>
    <row r="90" spans="5:59" x14ac:dyDescent="0.35">
      <c r="E90" s="171"/>
      <c r="F90" s="171"/>
      <c r="G90" s="171"/>
      <c r="H90" s="171"/>
      <c r="I90" s="171"/>
      <c r="J90" s="171"/>
      <c r="K90" s="171"/>
      <c r="L90" s="171"/>
      <c r="M90" s="171"/>
      <c r="N90" s="171"/>
      <c r="O90" s="171"/>
      <c r="P90" s="171"/>
      <c r="Q90" s="171"/>
      <c r="R90" s="171"/>
      <c r="S90" s="171"/>
      <c r="T90" s="171"/>
      <c r="U90" s="171"/>
      <c r="V90" s="171"/>
      <c r="W90" s="171"/>
      <c r="X90" s="171"/>
      <c r="Y90" s="171"/>
      <c r="Z90" s="171"/>
      <c r="AA90" s="171"/>
      <c r="AB90" s="171"/>
      <c r="AC90" s="171"/>
      <c r="AD90" s="171"/>
      <c r="AE90" s="171"/>
      <c r="AF90" s="171"/>
      <c r="AG90" s="171"/>
      <c r="AH90" s="171"/>
      <c r="AI90" s="171"/>
      <c r="AJ90" s="171"/>
      <c r="AK90" s="171"/>
      <c r="AL90" s="171"/>
      <c r="AM90" s="171"/>
      <c r="AN90" s="171"/>
      <c r="AO90" s="171"/>
      <c r="AP90" s="171"/>
      <c r="AQ90" s="171"/>
      <c r="AR90" s="171"/>
      <c r="AS90" s="171"/>
      <c r="AT90" s="171"/>
      <c r="AU90" s="171"/>
      <c r="AV90" s="171"/>
      <c r="AW90" s="171"/>
      <c r="AX90" s="171"/>
      <c r="AY90" s="171"/>
      <c r="AZ90" s="171"/>
      <c r="BA90" s="171"/>
      <c r="BB90" s="171"/>
      <c r="BC90" s="171"/>
      <c r="BD90" s="171"/>
      <c r="BE90" s="171"/>
      <c r="BF90" s="171"/>
      <c r="BG90" s="171"/>
    </row>
    <row r="91" spans="5:59" x14ac:dyDescent="0.35">
      <c r="E91" s="171"/>
      <c r="F91" s="171"/>
      <c r="G91" s="171"/>
      <c r="H91" s="171"/>
      <c r="I91" s="171"/>
      <c r="J91" s="171"/>
      <c r="K91" s="171"/>
      <c r="L91" s="171"/>
      <c r="M91" s="171"/>
      <c r="N91" s="171"/>
      <c r="O91" s="171"/>
      <c r="P91" s="171"/>
      <c r="Q91" s="171"/>
      <c r="R91" s="171"/>
      <c r="S91" s="171"/>
      <c r="T91" s="171"/>
      <c r="U91" s="171"/>
      <c r="V91" s="171"/>
      <c r="W91" s="171"/>
      <c r="X91" s="171"/>
      <c r="Y91" s="171"/>
      <c r="Z91" s="171"/>
      <c r="AA91" s="171"/>
      <c r="AB91" s="171"/>
      <c r="AC91" s="171"/>
      <c r="AD91" s="171"/>
      <c r="AE91" s="171"/>
      <c r="AF91" s="171"/>
      <c r="AG91" s="171"/>
      <c r="AH91" s="171"/>
      <c r="AI91" s="171"/>
      <c r="AJ91" s="171"/>
      <c r="AK91" s="171"/>
      <c r="AL91" s="171"/>
      <c r="AM91" s="171"/>
      <c r="AN91" s="171"/>
      <c r="AO91" s="171"/>
      <c r="AP91" s="171"/>
      <c r="AQ91" s="171"/>
      <c r="AR91" s="171"/>
      <c r="AS91" s="171"/>
      <c r="AT91" s="171"/>
      <c r="AU91" s="171"/>
      <c r="AV91" s="171"/>
      <c r="AW91" s="171"/>
      <c r="AX91" s="171"/>
      <c r="AY91" s="171"/>
      <c r="AZ91" s="171"/>
      <c r="BA91" s="171"/>
      <c r="BB91" s="171"/>
      <c r="BC91" s="171"/>
      <c r="BD91" s="171"/>
      <c r="BE91" s="171"/>
      <c r="BF91" s="171"/>
      <c r="BG91" s="171"/>
    </row>
    <row r="92" spans="5:59" x14ac:dyDescent="0.35">
      <c r="E92" s="171"/>
      <c r="F92" s="171"/>
      <c r="G92" s="171"/>
      <c r="H92" s="171"/>
      <c r="I92" s="171"/>
      <c r="J92" s="171"/>
      <c r="K92" s="171"/>
      <c r="L92" s="171"/>
      <c r="M92" s="171"/>
      <c r="N92" s="171"/>
      <c r="O92" s="171"/>
      <c r="P92" s="171"/>
      <c r="Q92" s="171"/>
      <c r="R92" s="171"/>
      <c r="S92" s="171"/>
      <c r="T92" s="171"/>
      <c r="U92" s="171"/>
      <c r="V92" s="171"/>
      <c r="W92" s="171"/>
      <c r="X92" s="171"/>
      <c r="Y92" s="171"/>
      <c r="Z92" s="171"/>
      <c r="AA92" s="171"/>
      <c r="AB92" s="171"/>
      <c r="AC92" s="171"/>
      <c r="AD92" s="171"/>
      <c r="AE92" s="171"/>
      <c r="AF92" s="171"/>
      <c r="AG92" s="171"/>
      <c r="AH92" s="171"/>
      <c r="AI92" s="171"/>
      <c r="AJ92" s="171"/>
      <c r="AK92" s="171"/>
      <c r="AL92" s="171"/>
      <c r="AM92" s="171"/>
      <c r="AN92" s="171"/>
      <c r="AO92" s="171"/>
      <c r="AP92" s="171"/>
      <c r="AQ92" s="171"/>
      <c r="AR92" s="171"/>
      <c r="AS92" s="171"/>
      <c r="AT92" s="171"/>
      <c r="AU92" s="171"/>
      <c r="AV92" s="171"/>
      <c r="AW92" s="171"/>
      <c r="AX92" s="171"/>
      <c r="AY92" s="171"/>
      <c r="AZ92" s="171"/>
      <c r="BA92" s="171"/>
      <c r="BB92" s="171"/>
      <c r="BC92" s="171"/>
      <c r="BD92" s="171"/>
      <c r="BE92" s="171"/>
      <c r="BF92" s="171"/>
      <c r="BG92" s="171"/>
    </row>
  </sheetData>
  <mergeCells count="25">
    <mergeCell ref="A1:I1"/>
    <mergeCell ref="E73:H88"/>
    <mergeCell ref="K12:R15"/>
    <mergeCell ref="K17:R20"/>
    <mergeCell ref="K22:R26"/>
    <mergeCell ref="K28:R32"/>
    <mergeCell ref="K3:R5"/>
    <mergeCell ref="K7:R10"/>
    <mergeCell ref="A4:A10"/>
    <mergeCell ref="B4:B8"/>
    <mergeCell ref="B9:B10"/>
    <mergeCell ref="A11:A21"/>
    <mergeCell ref="B11:B12"/>
    <mergeCell ref="B13:B21"/>
    <mergeCell ref="B51:B52"/>
    <mergeCell ref="B53:B59"/>
    <mergeCell ref="A70:A71"/>
    <mergeCell ref="B70:B71"/>
    <mergeCell ref="A60:A67"/>
    <mergeCell ref="A22:A59"/>
    <mergeCell ref="B23:B24"/>
    <mergeCell ref="B25:B26"/>
    <mergeCell ref="B28:B29"/>
    <mergeCell ref="B34:B43"/>
    <mergeCell ref="B44:B50"/>
  </mergeCells>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expression" priority="1" id="{4BBB14CD-2D48-41AE-BFF0-CB808F9EEB09}">
            <xm:f>'General Input'!$B$4="Hybrid"</xm:f>
            <x14:dxf>
              <fill>
                <patternFill>
                  <bgColor theme="0" tint="-0.24994659260841701"/>
                </patternFill>
              </fill>
            </x14:dxf>
          </x14:cfRule>
          <xm:sqref>C11:I12 C51:I52</xm:sqref>
        </x14:conditionalFormatting>
        <x14:conditionalFormatting xmlns:xm="http://schemas.microsoft.com/office/excel/2006/main">
          <x14:cfRule type="expression" priority="4" id="{D49BC6D7-8517-48EF-9E42-D0926CCE0E21}">
            <xm:f>'General Input'!$B$4="Traditional"</xm:f>
            <x14:dxf>
              <fill>
                <patternFill>
                  <bgColor theme="0" tint="-0.24994659260841701"/>
                </patternFill>
              </fill>
            </x14:dxf>
          </x14:cfRule>
          <xm:sqref>C13:I21 C53:I59</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EAEA29-BD85-4389-A2EF-CC78ABE9E8D5}">
  <sheetPr>
    <tabColor theme="0"/>
  </sheetPr>
  <dimension ref="A1:M29"/>
  <sheetViews>
    <sheetView zoomScale="70" zoomScaleNormal="70" workbookViewId="0">
      <selection sqref="A1:D1"/>
    </sheetView>
  </sheetViews>
  <sheetFormatPr defaultRowHeight="15.5" x14ac:dyDescent="0.35"/>
  <cols>
    <col min="1" max="1" width="5.36328125" style="2" bestFit="1" customWidth="1"/>
    <col min="2" max="2" width="34.54296875" style="2" bestFit="1" customWidth="1"/>
    <col min="3" max="3" width="17.08984375" style="3" bestFit="1" customWidth="1"/>
    <col min="4" max="4" width="16.7265625" style="3" customWidth="1"/>
    <col min="5" max="16384" width="8.7265625" style="2"/>
  </cols>
  <sheetData>
    <row r="1" spans="1:13" ht="35" customHeight="1" thickBot="1" x14ac:dyDescent="0.4">
      <c r="A1" s="376" t="s">
        <v>460</v>
      </c>
      <c r="B1" s="377"/>
      <c r="C1" s="377"/>
      <c r="D1" s="378"/>
      <c r="E1" s="1"/>
      <c r="F1" s="1"/>
      <c r="G1" s="1"/>
      <c r="H1" s="1"/>
      <c r="I1" s="1"/>
    </row>
    <row r="2" spans="1:13" ht="16" thickBot="1" x14ac:dyDescent="0.4"/>
    <row r="3" spans="1:13" ht="45.5" customHeight="1" thickBot="1" x14ac:dyDescent="0.4">
      <c r="A3" s="237" t="s">
        <v>64</v>
      </c>
      <c r="B3" s="238" t="s">
        <v>101</v>
      </c>
      <c r="C3" s="234" t="s">
        <v>98</v>
      </c>
      <c r="D3" s="239" t="s">
        <v>102</v>
      </c>
      <c r="F3" s="379" t="s">
        <v>416</v>
      </c>
      <c r="G3" s="380"/>
      <c r="H3" s="380"/>
      <c r="I3" s="380"/>
      <c r="J3" s="380"/>
      <c r="K3" s="380"/>
      <c r="L3" s="380"/>
      <c r="M3" s="381"/>
    </row>
    <row r="4" spans="1:13" ht="15.5" customHeight="1" thickBot="1" x14ac:dyDescent="0.4">
      <c r="A4" s="128">
        <v>32</v>
      </c>
      <c r="B4" s="129" t="s">
        <v>90</v>
      </c>
      <c r="C4" s="20">
        <v>40</v>
      </c>
      <c r="D4" s="140">
        <v>1.9</v>
      </c>
      <c r="F4" s="385"/>
      <c r="G4" s="386"/>
      <c r="H4" s="386"/>
      <c r="I4" s="386"/>
      <c r="J4" s="386"/>
      <c r="K4" s="386"/>
      <c r="L4" s="386"/>
      <c r="M4" s="387"/>
    </row>
    <row r="5" spans="1:13" ht="16" customHeight="1" thickBot="1" x14ac:dyDescent="0.4">
      <c r="A5" s="130"/>
      <c r="B5" s="131" t="s">
        <v>44</v>
      </c>
      <c r="C5" s="68">
        <v>40</v>
      </c>
      <c r="D5" s="141">
        <v>1.9</v>
      </c>
      <c r="F5" s="152"/>
      <c r="G5" s="152"/>
      <c r="H5" s="152"/>
      <c r="I5" s="152"/>
      <c r="J5" s="152"/>
      <c r="K5" s="152"/>
      <c r="L5" s="152"/>
      <c r="M5" s="152"/>
    </row>
    <row r="6" spans="1:13" ht="16" thickBot="1" x14ac:dyDescent="0.4">
      <c r="A6" s="132"/>
      <c r="B6" s="133" t="s">
        <v>45</v>
      </c>
      <c r="C6" s="11">
        <v>25</v>
      </c>
      <c r="D6" s="7">
        <v>1.1000000000000001</v>
      </c>
      <c r="F6" s="379" t="s">
        <v>406</v>
      </c>
      <c r="G6" s="380"/>
      <c r="H6" s="380"/>
      <c r="I6" s="380"/>
      <c r="J6" s="380"/>
      <c r="K6" s="380"/>
      <c r="L6" s="380"/>
      <c r="M6" s="381"/>
    </row>
    <row r="7" spans="1:13" x14ac:dyDescent="0.35">
      <c r="A7" s="128">
        <v>49</v>
      </c>
      <c r="B7" s="129" t="s">
        <v>9</v>
      </c>
      <c r="C7" s="67"/>
      <c r="D7" s="142"/>
      <c r="F7" s="382"/>
      <c r="G7" s="383"/>
      <c r="H7" s="383"/>
      <c r="I7" s="383"/>
      <c r="J7" s="383"/>
      <c r="K7" s="383"/>
      <c r="L7" s="383"/>
      <c r="M7" s="384"/>
    </row>
    <row r="8" spans="1:13" x14ac:dyDescent="0.35">
      <c r="A8" s="134">
        <v>29</v>
      </c>
      <c r="B8" s="135" t="s">
        <v>145</v>
      </c>
      <c r="C8" s="22">
        <v>40</v>
      </c>
      <c r="D8" s="143">
        <v>1.4</v>
      </c>
      <c r="F8" s="382"/>
      <c r="G8" s="383"/>
      <c r="H8" s="383"/>
      <c r="I8" s="383"/>
      <c r="J8" s="383"/>
      <c r="K8" s="383"/>
      <c r="L8" s="383"/>
      <c r="M8" s="384"/>
    </row>
    <row r="9" spans="1:13" ht="16" thickBot="1" x14ac:dyDescent="0.4">
      <c r="A9" s="134">
        <v>28</v>
      </c>
      <c r="B9" s="135" t="s">
        <v>146</v>
      </c>
      <c r="C9" s="22">
        <v>25</v>
      </c>
      <c r="D9" s="143">
        <v>1</v>
      </c>
      <c r="F9" s="385"/>
      <c r="G9" s="386"/>
      <c r="H9" s="386"/>
      <c r="I9" s="386"/>
      <c r="J9" s="386"/>
      <c r="K9" s="386"/>
      <c r="L9" s="386"/>
      <c r="M9" s="387"/>
    </row>
    <row r="10" spans="1:13" ht="16" thickBot="1" x14ac:dyDescent="0.4">
      <c r="A10" s="134">
        <v>21</v>
      </c>
      <c r="B10" s="135" t="s">
        <v>46</v>
      </c>
      <c r="C10" s="22">
        <v>40</v>
      </c>
      <c r="D10" s="143">
        <v>1.4</v>
      </c>
    </row>
    <row r="11" spans="1:13" x14ac:dyDescent="0.35">
      <c r="A11" s="134">
        <v>30</v>
      </c>
      <c r="B11" s="135" t="s">
        <v>91</v>
      </c>
      <c r="C11" s="22">
        <v>25</v>
      </c>
      <c r="D11" s="143">
        <v>1.4</v>
      </c>
      <c r="F11" s="379" t="s">
        <v>417</v>
      </c>
      <c r="G11" s="380"/>
      <c r="H11" s="380"/>
      <c r="I11" s="380"/>
      <c r="J11" s="380"/>
      <c r="K11" s="380"/>
      <c r="L11" s="380"/>
      <c r="M11" s="381"/>
    </row>
    <row r="12" spans="1:13" x14ac:dyDescent="0.35">
      <c r="A12" s="134">
        <v>26</v>
      </c>
      <c r="B12" s="135" t="s">
        <v>16</v>
      </c>
      <c r="C12" s="22">
        <v>40</v>
      </c>
      <c r="D12" s="143">
        <v>1.4</v>
      </c>
      <c r="F12" s="382"/>
      <c r="G12" s="383"/>
      <c r="H12" s="383"/>
      <c r="I12" s="383"/>
      <c r="J12" s="383"/>
      <c r="K12" s="383"/>
      <c r="L12" s="383"/>
      <c r="M12" s="384"/>
    </row>
    <row r="13" spans="1:13" x14ac:dyDescent="0.35">
      <c r="A13" s="134">
        <v>27</v>
      </c>
      <c r="B13" s="135" t="s">
        <v>17</v>
      </c>
      <c r="C13" s="22">
        <v>40</v>
      </c>
      <c r="D13" s="143">
        <v>1.4</v>
      </c>
      <c r="F13" s="382"/>
      <c r="G13" s="383"/>
      <c r="H13" s="383"/>
      <c r="I13" s="383"/>
      <c r="J13" s="383"/>
      <c r="K13" s="383"/>
      <c r="L13" s="383"/>
      <c r="M13" s="384"/>
    </row>
    <row r="14" spans="1:13" ht="16" thickBot="1" x14ac:dyDescent="0.4">
      <c r="A14" s="134">
        <v>25</v>
      </c>
      <c r="B14" s="135" t="s">
        <v>92</v>
      </c>
      <c r="C14" s="22">
        <v>40</v>
      </c>
      <c r="D14" s="143">
        <v>1.4</v>
      </c>
      <c r="F14" s="385"/>
      <c r="G14" s="386"/>
      <c r="H14" s="386"/>
      <c r="I14" s="386"/>
      <c r="J14" s="386"/>
      <c r="K14" s="386"/>
      <c r="L14" s="386"/>
      <c r="M14" s="387"/>
    </row>
    <row r="15" spans="1:13" x14ac:dyDescent="0.35">
      <c r="A15" s="134">
        <v>22</v>
      </c>
      <c r="B15" s="135" t="s">
        <v>18</v>
      </c>
      <c r="C15" s="22">
        <v>40</v>
      </c>
      <c r="D15" s="143">
        <v>1.4</v>
      </c>
    </row>
    <row r="16" spans="1:13" x14ac:dyDescent="0.35">
      <c r="A16" s="134">
        <v>34</v>
      </c>
      <c r="B16" s="135" t="s">
        <v>93</v>
      </c>
      <c r="C16" s="22">
        <v>40</v>
      </c>
      <c r="D16" s="143">
        <v>1.4</v>
      </c>
    </row>
    <row r="17" spans="1:4" x14ac:dyDescent="0.35">
      <c r="A17" s="134">
        <v>23</v>
      </c>
      <c r="B17" s="135" t="s">
        <v>94</v>
      </c>
      <c r="C17" s="22">
        <v>40</v>
      </c>
      <c r="D17" s="143">
        <v>1.4</v>
      </c>
    </row>
    <row r="18" spans="1:4" x14ac:dyDescent="0.35">
      <c r="A18" s="134">
        <v>24</v>
      </c>
      <c r="B18" s="135" t="s">
        <v>95</v>
      </c>
      <c r="C18" s="22">
        <v>55</v>
      </c>
      <c r="D18" s="143">
        <v>1.4</v>
      </c>
    </row>
    <row r="19" spans="1:4" ht="16" thickBot="1" x14ac:dyDescent="0.4">
      <c r="A19" s="136"/>
      <c r="B19" s="137" t="s">
        <v>47</v>
      </c>
      <c r="C19" s="68">
        <v>40</v>
      </c>
      <c r="D19" s="141">
        <v>1.4</v>
      </c>
    </row>
    <row r="20" spans="1:4" x14ac:dyDescent="0.35">
      <c r="A20" s="128">
        <v>25</v>
      </c>
      <c r="B20" s="129" t="s">
        <v>38</v>
      </c>
      <c r="C20" s="20">
        <v>40</v>
      </c>
      <c r="D20" s="140">
        <v>1.4</v>
      </c>
    </row>
    <row r="21" spans="1:4" x14ac:dyDescent="0.35">
      <c r="A21" s="134">
        <v>25</v>
      </c>
      <c r="B21" s="135" t="s">
        <v>96</v>
      </c>
      <c r="C21" s="22">
        <v>40</v>
      </c>
      <c r="D21" s="143">
        <v>1.4</v>
      </c>
    </row>
    <row r="22" spans="1:4" x14ac:dyDescent="0.35">
      <c r="A22" s="134">
        <v>25</v>
      </c>
      <c r="B22" s="135" t="s">
        <v>39</v>
      </c>
      <c r="C22" s="22">
        <v>40</v>
      </c>
      <c r="D22" s="143">
        <v>1.4</v>
      </c>
    </row>
    <row r="23" spans="1:4" x14ac:dyDescent="0.35">
      <c r="A23" s="134">
        <v>25</v>
      </c>
      <c r="B23" s="135" t="s">
        <v>40</v>
      </c>
      <c r="C23" s="22">
        <v>40</v>
      </c>
      <c r="D23" s="143">
        <v>1.4</v>
      </c>
    </row>
    <row r="24" spans="1:4" x14ac:dyDescent="0.35">
      <c r="A24" s="134">
        <v>35</v>
      </c>
      <c r="B24" s="135" t="s">
        <v>48</v>
      </c>
      <c r="C24" s="22">
        <v>40</v>
      </c>
      <c r="D24" s="143">
        <v>1.4</v>
      </c>
    </row>
    <row r="25" spans="1:4" x14ac:dyDescent="0.35">
      <c r="A25" s="134">
        <v>33</v>
      </c>
      <c r="B25" s="135" t="s">
        <v>41</v>
      </c>
      <c r="C25" s="22">
        <v>40</v>
      </c>
      <c r="D25" s="143">
        <v>1.4</v>
      </c>
    </row>
    <row r="26" spans="1:4" x14ac:dyDescent="0.35">
      <c r="A26" s="134">
        <v>38</v>
      </c>
      <c r="B26" s="135" t="s">
        <v>147</v>
      </c>
      <c r="C26" s="22">
        <v>40</v>
      </c>
      <c r="D26" s="143">
        <v>1.4</v>
      </c>
    </row>
    <row r="27" spans="1:4" x14ac:dyDescent="0.35">
      <c r="A27" s="134"/>
      <c r="B27" s="135" t="s">
        <v>43</v>
      </c>
      <c r="C27" s="22">
        <v>40</v>
      </c>
      <c r="D27" s="143">
        <v>1.4</v>
      </c>
    </row>
    <row r="28" spans="1:4" ht="16" thickBot="1" x14ac:dyDescent="0.4">
      <c r="A28" s="130"/>
      <c r="B28" s="131" t="s">
        <v>49</v>
      </c>
      <c r="C28" s="24">
        <v>40</v>
      </c>
      <c r="D28" s="144">
        <v>1.4</v>
      </c>
    </row>
    <row r="29" spans="1:4" ht="16" thickBot="1" x14ac:dyDescent="0.4">
      <c r="A29" s="138"/>
      <c r="B29" s="139" t="s">
        <v>100</v>
      </c>
      <c r="C29" s="18">
        <v>45</v>
      </c>
      <c r="D29" s="9">
        <v>1.6</v>
      </c>
    </row>
  </sheetData>
  <mergeCells count="4">
    <mergeCell ref="F3:M4"/>
    <mergeCell ref="F6:M9"/>
    <mergeCell ref="F11:M14"/>
    <mergeCell ref="A1:D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5CEA64-DF04-4B23-829E-9F889A1BE6A0}">
  <sheetPr>
    <tabColor theme="0"/>
  </sheetPr>
  <dimension ref="A1:O96"/>
  <sheetViews>
    <sheetView zoomScale="70" zoomScaleNormal="70" workbookViewId="0">
      <selection sqref="A1:E1"/>
    </sheetView>
  </sheetViews>
  <sheetFormatPr defaultRowHeight="15.5" x14ac:dyDescent="0.35"/>
  <cols>
    <col min="1" max="1" width="18.7265625" style="2" customWidth="1"/>
    <col min="2" max="2" width="37.36328125" style="2" bestFit="1" customWidth="1"/>
    <col min="3" max="3" width="5.54296875" style="2" bestFit="1" customWidth="1"/>
    <col min="4" max="4" width="41.54296875" style="2" bestFit="1" customWidth="1"/>
    <col min="5" max="5" width="26.36328125" style="96" customWidth="1"/>
    <col min="6" max="16384" width="8.7265625" style="96"/>
  </cols>
  <sheetData>
    <row r="1" spans="1:15" ht="35" customHeight="1" thickBot="1" x14ac:dyDescent="0.35">
      <c r="A1" s="376" t="s">
        <v>105</v>
      </c>
      <c r="B1" s="377"/>
      <c r="C1" s="377"/>
      <c r="D1" s="377"/>
      <c r="E1" s="378"/>
    </row>
    <row r="2" spans="1:15" ht="16" thickBot="1" x14ac:dyDescent="0.4"/>
    <row r="3" spans="1:15" ht="18" customHeight="1" thickBot="1" x14ac:dyDescent="0.35">
      <c r="A3" s="240" t="s">
        <v>47</v>
      </c>
      <c r="B3" s="233" t="s">
        <v>87</v>
      </c>
      <c r="C3" s="233" t="s">
        <v>64</v>
      </c>
      <c r="D3" s="233" t="s">
        <v>88</v>
      </c>
      <c r="E3" s="241" t="s">
        <v>105</v>
      </c>
      <c r="G3" s="379" t="s">
        <v>461</v>
      </c>
      <c r="H3" s="380"/>
      <c r="I3" s="380"/>
      <c r="J3" s="380"/>
      <c r="K3" s="380"/>
      <c r="L3" s="380"/>
      <c r="M3" s="380"/>
      <c r="N3" s="380"/>
      <c r="O3" s="381"/>
    </row>
    <row r="4" spans="1:15" ht="15.5" customHeight="1" x14ac:dyDescent="0.35">
      <c r="A4" s="395" t="s">
        <v>44</v>
      </c>
      <c r="B4" s="398"/>
      <c r="C4" s="28">
        <v>57</v>
      </c>
      <c r="D4" s="29" t="s">
        <v>0</v>
      </c>
      <c r="E4" s="99">
        <v>0.83</v>
      </c>
      <c r="G4" s="382"/>
      <c r="H4" s="383"/>
      <c r="I4" s="383"/>
      <c r="J4" s="383"/>
      <c r="K4" s="383"/>
      <c r="L4" s="383"/>
      <c r="M4" s="383"/>
      <c r="N4" s="383"/>
      <c r="O4" s="384"/>
    </row>
    <row r="5" spans="1:15" ht="15.5" customHeight="1" x14ac:dyDescent="0.35">
      <c r="A5" s="396"/>
      <c r="B5" s="398"/>
      <c r="C5" s="32">
        <v>53</v>
      </c>
      <c r="D5" s="33" t="s">
        <v>1</v>
      </c>
      <c r="E5" s="101">
        <v>0.83</v>
      </c>
      <c r="G5" s="382"/>
      <c r="H5" s="383"/>
      <c r="I5" s="383"/>
      <c r="J5" s="383"/>
      <c r="K5" s="383"/>
      <c r="L5" s="383"/>
      <c r="M5" s="383"/>
      <c r="N5" s="383"/>
      <c r="O5" s="384"/>
    </row>
    <row r="6" spans="1:15" ht="15.5" customHeight="1" x14ac:dyDescent="0.35">
      <c r="A6" s="396"/>
      <c r="B6" s="398"/>
      <c r="C6" s="32">
        <v>55</v>
      </c>
      <c r="D6" s="33" t="s">
        <v>2</v>
      </c>
      <c r="E6" s="101">
        <v>0.83</v>
      </c>
      <c r="G6" s="382"/>
      <c r="H6" s="383"/>
      <c r="I6" s="383"/>
      <c r="J6" s="383"/>
      <c r="K6" s="383"/>
      <c r="L6" s="383"/>
      <c r="M6" s="383"/>
      <c r="N6" s="383"/>
      <c r="O6" s="384"/>
    </row>
    <row r="7" spans="1:15" ht="15.5" customHeight="1" x14ac:dyDescent="0.35">
      <c r="A7" s="396"/>
      <c r="B7" s="398"/>
      <c r="C7" s="32">
        <v>55</v>
      </c>
      <c r="D7" s="33" t="s">
        <v>3</v>
      </c>
      <c r="E7" s="101">
        <v>0.83</v>
      </c>
      <c r="G7" s="382"/>
      <c r="H7" s="383"/>
      <c r="I7" s="383"/>
      <c r="J7" s="383"/>
      <c r="K7" s="383"/>
      <c r="L7" s="383"/>
      <c r="M7" s="383"/>
      <c r="N7" s="383"/>
      <c r="O7" s="384"/>
    </row>
    <row r="8" spans="1:15" ht="16" customHeight="1" thickBot="1" x14ac:dyDescent="0.4">
      <c r="A8" s="396"/>
      <c r="B8" s="398"/>
      <c r="C8" s="36">
        <v>54</v>
      </c>
      <c r="D8" s="37" t="s">
        <v>4</v>
      </c>
      <c r="E8" s="103">
        <v>0.83</v>
      </c>
      <c r="G8" s="382"/>
      <c r="H8" s="383"/>
      <c r="I8" s="383"/>
      <c r="J8" s="383"/>
      <c r="K8" s="383"/>
      <c r="L8" s="383"/>
      <c r="M8" s="383"/>
      <c r="N8" s="383"/>
      <c r="O8" s="384"/>
    </row>
    <row r="9" spans="1:15" ht="15.5" customHeight="1" x14ac:dyDescent="0.35">
      <c r="A9" s="396"/>
      <c r="B9" s="362" t="s">
        <v>65</v>
      </c>
      <c r="C9" s="51">
        <v>32</v>
      </c>
      <c r="D9" s="29" t="s">
        <v>5</v>
      </c>
      <c r="E9" s="99">
        <v>0.83</v>
      </c>
      <c r="G9" s="382"/>
      <c r="H9" s="383"/>
      <c r="I9" s="383"/>
      <c r="J9" s="383"/>
      <c r="K9" s="383"/>
      <c r="L9" s="383"/>
      <c r="M9" s="383"/>
      <c r="N9" s="383"/>
      <c r="O9" s="384"/>
    </row>
    <row r="10" spans="1:15" ht="16" customHeight="1" thickBot="1" x14ac:dyDescent="0.4">
      <c r="A10" s="397"/>
      <c r="B10" s="363"/>
      <c r="C10" s="36">
        <v>32</v>
      </c>
      <c r="D10" s="40" t="s">
        <v>6</v>
      </c>
      <c r="E10" s="105">
        <v>0.83</v>
      </c>
      <c r="G10" s="382"/>
      <c r="H10" s="383"/>
      <c r="I10" s="383"/>
      <c r="J10" s="383"/>
      <c r="K10" s="383"/>
      <c r="L10" s="383"/>
      <c r="M10" s="383"/>
      <c r="N10" s="383"/>
      <c r="O10" s="384"/>
    </row>
    <row r="11" spans="1:15" ht="15.5" customHeight="1" x14ac:dyDescent="0.35">
      <c r="A11" s="359" t="s">
        <v>45</v>
      </c>
      <c r="B11" s="365" t="s">
        <v>75</v>
      </c>
      <c r="C11" s="28">
        <v>72</v>
      </c>
      <c r="D11" s="43" t="s">
        <v>7</v>
      </c>
      <c r="E11" s="99">
        <v>0.83</v>
      </c>
      <c r="G11" s="382"/>
      <c r="H11" s="383"/>
      <c r="I11" s="383"/>
      <c r="J11" s="383"/>
      <c r="K11" s="383"/>
      <c r="L11" s="383"/>
      <c r="M11" s="383"/>
      <c r="N11" s="383"/>
      <c r="O11" s="384"/>
    </row>
    <row r="12" spans="1:15" ht="16" customHeight="1" thickBot="1" x14ac:dyDescent="0.4">
      <c r="A12" s="360"/>
      <c r="B12" s="366"/>
      <c r="C12" s="36">
        <v>76</v>
      </c>
      <c r="D12" s="44" t="s">
        <v>8</v>
      </c>
      <c r="E12" s="105">
        <v>0.83</v>
      </c>
      <c r="G12" s="382"/>
      <c r="H12" s="383"/>
      <c r="I12" s="383"/>
      <c r="J12" s="383"/>
      <c r="K12" s="383"/>
      <c r="L12" s="383"/>
      <c r="M12" s="383"/>
      <c r="N12" s="383"/>
      <c r="O12" s="384"/>
    </row>
    <row r="13" spans="1:15" ht="16" thickBot="1" x14ac:dyDescent="0.4">
      <c r="A13" s="360"/>
      <c r="B13" s="362" t="s">
        <v>76</v>
      </c>
      <c r="C13" s="28">
        <v>72</v>
      </c>
      <c r="D13" s="43" t="s">
        <v>50</v>
      </c>
      <c r="E13" s="99"/>
      <c r="G13" s="385"/>
      <c r="H13" s="386"/>
      <c r="I13" s="386"/>
      <c r="J13" s="386"/>
      <c r="K13" s="386"/>
      <c r="L13" s="386"/>
      <c r="M13" s="386"/>
      <c r="N13" s="386"/>
      <c r="O13" s="387"/>
    </row>
    <row r="14" spans="1:15" x14ac:dyDescent="0.35">
      <c r="A14" s="360"/>
      <c r="B14" s="392"/>
      <c r="C14" s="32">
        <v>61</v>
      </c>
      <c r="D14" s="45" t="s">
        <v>51</v>
      </c>
      <c r="E14" s="101"/>
    </row>
    <row r="15" spans="1:15" x14ac:dyDescent="0.35">
      <c r="A15" s="360"/>
      <c r="B15" s="392"/>
      <c r="C15" s="32">
        <v>63</v>
      </c>
      <c r="D15" s="45" t="s">
        <v>144</v>
      </c>
      <c r="E15" s="101"/>
    </row>
    <row r="16" spans="1:15" x14ac:dyDescent="0.35">
      <c r="A16" s="360"/>
      <c r="B16" s="392"/>
      <c r="C16" s="32">
        <v>61</v>
      </c>
      <c r="D16" s="45" t="s">
        <v>52</v>
      </c>
      <c r="E16" s="101"/>
    </row>
    <row r="17" spans="1:5" x14ac:dyDescent="0.35">
      <c r="A17" s="360"/>
      <c r="B17" s="392"/>
      <c r="C17" s="32"/>
      <c r="D17" s="45" t="s">
        <v>140</v>
      </c>
      <c r="E17" s="101"/>
    </row>
    <row r="18" spans="1:5" x14ac:dyDescent="0.35">
      <c r="A18" s="360"/>
      <c r="B18" s="392"/>
      <c r="C18" s="32">
        <v>76</v>
      </c>
      <c r="D18" s="45" t="s">
        <v>8</v>
      </c>
      <c r="E18" s="101"/>
    </row>
    <row r="19" spans="1:5" x14ac:dyDescent="0.35">
      <c r="A19" s="360"/>
      <c r="B19" s="392"/>
      <c r="C19" s="32"/>
      <c r="D19" s="45" t="s">
        <v>53</v>
      </c>
      <c r="E19" s="101"/>
    </row>
    <row r="20" spans="1:5" x14ac:dyDescent="0.35">
      <c r="A20" s="360"/>
      <c r="B20" s="392"/>
      <c r="C20" s="32"/>
      <c r="D20" s="45" t="s">
        <v>54</v>
      </c>
      <c r="E20" s="101"/>
    </row>
    <row r="21" spans="1:5" x14ac:dyDescent="0.35">
      <c r="A21" s="360"/>
      <c r="B21" s="392"/>
      <c r="C21" s="55">
        <v>85</v>
      </c>
      <c r="D21" s="56" t="s">
        <v>55</v>
      </c>
      <c r="E21" s="103"/>
    </row>
    <row r="22" spans="1:5" ht="16" thickBot="1" x14ac:dyDescent="0.4">
      <c r="A22" s="361"/>
      <c r="B22" s="392"/>
      <c r="C22" s="36"/>
      <c r="D22" s="44" t="s">
        <v>56</v>
      </c>
      <c r="E22" s="105"/>
    </row>
    <row r="23" spans="1:5" ht="16" thickBot="1" x14ac:dyDescent="0.4">
      <c r="A23" s="359" t="s">
        <v>143</v>
      </c>
      <c r="B23" s="46" t="s">
        <v>9</v>
      </c>
      <c r="C23" s="47">
        <v>49</v>
      </c>
      <c r="D23" s="48" t="s">
        <v>9</v>
      </c>
      <c r="E23" s="107"/>
    </row>
    <row r="24" spans="1:5" ht="15.5" customHeight="1" x14ac:dyDescent="0.35">
      <c r="A24" s="360"/>
      <c r="B24" s="370" t="s">
        <v>67</v>
      </c>
      <c r="C24" s="28">
        <v>29</v>
      </c>
      <c r="D24" s="43" t="s">
        <v>10</v>
      </c>
      <c r="E24" s="99">
        <v>0.83</v>
      </c>
    </row>
    <row r="25" spans="1:5" ht="16" thickBot="1" x14ac:dyDescent="0.4">
      <c r="A25" s="360"/>
      <c r="B25" s="372"/>
      <c r="C25" s="36">
        <v>29</v>
      </c>
      <c r="D25" s="44" t="s">
        <v>11</v>
      </c>
      <c r="E25" s="105">
        <v>0.83</v>
      </c>
    </row>
    <row r="26" spans="1:5" x14ac:dyDescent="0.35">
      <c r="A26" s="360"/>
      <c r="B26" s="370" t="s">
        <v>97</v>
      </c>
      <c r="C26" s="51">
        <v>28</v>
      </c>
      <c r="D26" s="52" t="s">
        <v>12</v>
      </c>
      <c r="E26" s="110">
        <v>0.83</v>
      </c>
    </row>
    <row r="27" spans="1:5" ht="16" thickBot="1" x14ac:dyDescent="0.4">
      <c r="A27" s="360"/>
      <c r="B27" s="372"/>
      <c r="C27" s="55">
        <v>28</v>
      </c>
      <c r="D27" s="56" t="s">
        <v>13</v>
      </c>
      <c r="E27" s="103">
        <v>0.83</v>
      </c>
    </row>
    <row r="28" spans="1:5" ht="16" thickBot="1" x14ac:dyDescent="0.4">
      <c r="A28" s="360"/>
      <c r="B28" s="57" t="s">
        <v>46</v>
      </c>
      <c r="C28" s="58">
        <v>21</v>
      </c>
      <c r="D28" s="59" t="s">
        <v>66</v>
      </c>
      <c r="E28" s="112">
        <v>0.83</v>
      </c>
    </row>
    <row r="29" spans="1:5" x14ac:dyDescent="0.35">
      <c r="A29" s="360"/>
      <c r="B29" s="370" t="s">
        <v>68</v>
      </c>
      <c r="C29" s="51">
        <v>30</v>
      </c>
      <c r="D29" s="52" t="s">
        <v>14</v>
      </c>
      <c r="E29" s="110">
        <v>0.83</v>
      </c>
    </row>
    <row r="30" spans="1:5" ht="16" thickBot="1" x14ac:dyDescent="0.4">
      <c r="A30" s="360"/>
      <c r="B30" s="372"/>
      <c r="C30" s="55">
        <v>30</v>
      </c>
      <c r="D30" s="56" t="s">
        <v>15</v>
      </c>
      <c r="E30" s="103">
        <v>0.83</v>
      </c>
    </row>
    <row r="31" spans="1:5" ht="16" thickBot="1" x14ac:dyDescent="0.4">
      <c r="A31" s="360"/>
      <c r="B31" s="57" t="s">
        <v>69</v>
      </c>
      <c r="C31" s="58">
        <v>26</v>
      </c>
      <c r="D31" s="59" t="s">
        <v>16</v>
      </c>
      <c r="E31" s="112">
        <v>0.83</v>
      </c>
    </row>
    <row r="32" spans="1:5" ht="16" thickBot="1" x14ac:dyDescent="0.4">
      <c r="A32" s="360"/>
      <c r="B32" s="62" t="s">
        <v>70</v>
      </c>
      <c r="C32" s="63">
        <v>27</v>
      </c>
      <c r="D32" s="64" t="s">
        <v>17</v>
      </c>
      <c r="E32" s="114">
        <v>0.83</v>
      </c>
    </row>
    <row r="33" spans="1:5" ht="16" thickBot="1" x14ac:dyDescent="0.4">
      <c r="A33" s="360"/>
      <c r="B33" s="57" t="s">
        <v>71</v>
      </c>
      <c r="C33" s="58">
        <v>25</v>
      </c>
      <c r="D33" s="59" t="s">
        <v>92</v>
      </c>
      <c r="E33" s="112">
        <v>0.83</v>
      </c>
    </row>
    <row r="34" spans="1:5" ht="16" thickBot="1" x14ac:dyDescent="0.4">
      <c r="A34" s="360"/>
      <c r="B34" s="62" t="s">
        <v>72</v>
      </c>
      <c r="C34" s="63">
        <v>22</v>
      </c>
      <c r="D34" s="64" t="s">
        <v>18</v>
      </c>
      <c r="E34" s="114">
        <v>0.83</v>
      </c>
    </row>
    <row r="35" spans="1:5" x14ac:dyDescent="0.35">
      <c r="A35" s="360"/>
      <c r="B35" s="370" t="s">
        <v>73</v>
      </c>
      <c r="C35" s="28">
        <v>34</v>
      </c>
      <c r="D35" s="43" t="s">
        <v>141</v>
      </c>
      <c r="E35" s="99">
        <v>0.83</v>
      </c>
    </row>
    <row r="36" spans="1:5" x14ac:dyDescent="0.35">
      <c r="A36" s="360"/>
      <c r="B36" s="371"/>
      <c r="C36" s="32">
        <v>34</v>
      </c>
      <c r="D36" s="45" t="s">
        <v>19</v>
      </c>
      <c r="E36" s="101">
        <v>0.83</v>
      </c>
    </row>
    <row r="37" spans="1:5" x14ac:dyDescent="0.35">
      <c r="A37" s="360"/>
      <c r="B37" s="371"/>
      <c r="C37" s="32">
        <v>34</v>
      </c>
      <c r="D37" s="45" t="s">
        <v>20</v>
      </c>
      <c r="E37" s="101">
        <v>0.83</v>
      </c>
    </row>
    <row r="38" spans="1:5" x14ac:dyDescent="0.35">
      <c r="A38" s="360"/>
      <c r="B38" s="371"/>
      <c r="C38" s="32">
        <v>34</v>
      </c>
      <c r="D38" s="45" t="s">
        <v>21</v>
      </c>
      <c r="E38" s="101">
        <v>0.83</v>
      </c>
    </row>
    <row r="39" spans="1:5" x14ac:dyDescent="0.35">
      <c r="A39" s="360"/>
      <c r="B39" s="371"/>
      <c r="C39" s="32">
        <v>34</v>
      </c>
      <c r="D39" s="45" t="s">
        <v>22</v>
      </c>
      <c r="E39" s="101">
        <v>0.83</v>
      </c>
    </row>
    <row r="40" spans="1:5" x14ac:dyDescent="0.35">
      <c r="A40" s="360"/>
      <c r="B40" s="371"/>
      <c r="C40" s="32">
        <v>34</v>
      </c>
      <c r="D40" s="45" t="s">
        <v>142</v>
      </c>
      <c r="E40" s="101">
        <v>0.83</v>
      </c>
    </row>
    <row r="41" spans="1:5" x14ac:dyDescent="0.35">
      <c r="A41" s="360"/>
      <c r="B41" s="371"/>
      <c r="C41" s="32">
        <v>34</v>
      </c>
      <c r="D41" s="45" t="s">
        <v>23</v>
      </c>
      <c r="E41" s="101">
        <v>0.83</v>
      </c>
    </row>
    <row r="42" spans="1:5" x14ac:dyDescent="0.35">
      <c r="A42" s="360"/>
      <c r="B42" s="371"/>
      <c r="C42" s="32">
        <v>34</v>
      </c>
      <c r="D42" s="45" t="s">
        <v>24</v>
      </c>
      <c r="E42" s="101">
        <v>0.83</v>
      </c>
    </row>
    <row r="43" spans="1:5" x14ac:dyDescent="0.35">
      <c r="A43" s="360"/>
      <c r="B43" s="371"/>
      <c r="C43" s="32">
        <v>34</v>
      </c>
      <c r="D43" s="45" t="s">
        <v>25</v>
      </c>
      <c r="E43" s="101">
        <v>0.83</v>
      </c>
    </row>
    <row r="44" spans="1:5" ht="16" thickBot="1" x14ac:dyDescent="0.4">
      <c r="A44" s="360"/>
      <c r="B44" s="372"/>
      <c r="C44" s="36">
        <v>34</v>
      </c>
      <c r="D44" s="44" t="s">
        <v>26</v>
      </c>
      <c r="E44" s="105">
        <v>0.83</v>
      </c>
    </row>
    <row r="45" spans="1:5" x14ac:dyDescent="0.35">
      <c r="A45" s="360"/>
      <c r="B45" s="370" t="s">
        <v>74</v>
      </c>
      <c r="C45" s="51">
        <v>23</v>
      </c>
      <c r="D45" s="52" t="s">
        <v>29</v>
      </c>
      <c r="E45" s="110">
        <v>0.83</v>
      </c>
    </row>
    <row r="46" spans="1:5" x14ac:dyDescent="0.35">
      <c r="A46" s="360"/>
      <c r="B46" s="371"/>
      <c r="C46" s="32">
        <v>23</v>
      </c>
      <c r="D46" s="45" t="s">
        <v>30</v>
      </c>
      <c r="E46" s="101">
        <v>0.83</v>
      </c>
    </row>
    <row r="47" spans="1:5" x14ac:dyDescent="0.35">
      <c r="A47" s="360"/>
      <c r="B47" s="371"/>
      <c r="C47" s="32">
        <v>23</v>
      </c>
      <c r="D47" s="45" t="s">
        <v>31</v>
      </c>
      <c r="E47" s="101">
        <v>0.83</v>
      </c>
    </row>
    <row r="48" spans="1:5" x14ac:dyDescent="0.35">
      <c r="A48" s="360"/>
      <c r="B48" s="371"/>
      <c r="C48" s="32">
        <v>23</v>
      </c>
      <c r="D48" s="45" t="s">
        <v>32</v>
      </c>
      <c r="E48" s="101">
        <v>0.83</v>
      </c>
    </row>
    <row r="49" spans="1:5" x14ac:dyDescent="0.35">
      <c r="A49" s="360"/>
      <c r="B49" s="371"/>
      <c r="C49" s="32">
        <v>23</v>
      </c>
      <c r="D49" s="45" t="s">
        <v>33</v>
      </c>
      <c r="E49" s="101">
        <v>0.83</v>
      </c>
    </row>
    <row r="50" spans="1:5" x14ac:dyDescent="0.35">
      <c r="A50" s="360"/>
      <c r="B50" s="371"/>
      <c r="C50" s="32">
        <v>23</v>
      </c>
      <c r="D50" s="45" t="s">
        <v>34</v>
      </c>
      <c r="E50" s="101">
        <v>0.83</v>
      </c>
    </row>
    <row r="51" spans="1:5" ht="16" thickBot="1" x14ac:dyDescent="0.4">
      <c r="A51" s="360"/>
      <c r="B51" s="372"/>
      <c r="C51" s="55">
        <v>23</v>
      </c>
      <c r="D51" s="56" t="s">
        <v>35</v>
      </c>
      <c r="E51" s="103">
        <v>0.83</v>
      </c>
    </row>
    <row r="52" spans="1:5" x14ac:dyDescent="0.35">
      <c r="A52" s="360"/>
      <c r="B52" s="362" t="s">
        <v>77</v>
      </c>
      <c r="C52" s="28">
        <v>24</v>
      </c>
      <c r="D52" s="43" t="s">
        <v>36</v>
      </c>
      <c r="E52" s="99">
        <v>0.83</v>
      </c>
    </row>
    <row r="53" spans="1:5" ht="16" thickBot="1" x14ac:dyDescent="0.4">
      <c r="A53" s="360"/>
      <c r="B53" s="363"/>
      <c r="C53" s="36">
        <v>24</v>
      </c>
      <c r="D53" s="44" t="s">
        <v>37</v>
      </c>
      <c r="E53" s="105">
        <v>0.83</v>
      </c>
    </row>
    <row r="54" spans="1:5" x14ac:dyDescent="0.35">
      <c r="A54" s="360"/>
      <c r="B54" s="370" t="s">
        <v>78</v>
      </c>
      <c r="C54" s="67">
        <v>24</v>
      </c>
      <c r="D54" s="52" t="s">
        <v>57</v>
      </c>
      <c r="E54" s="110"/>
    </row>
    <row r="55" spans="1:5" x14ac:dyDescent="0.35">
      <c r="A55" s="360"/>
      <c r="B55" s="371"/>
      <c r="C55" s="22">
        <v>24</v>
      </c>
      <c r="D55" s="45" t="s">
        <v>58</v>
      </c>
      <c r="E55" s="101"/>
    </row>
    <row r="56" spans="1:5" x14ac:dyDescent="0.35">
      <c r="A56" s="360"/>
      <c r="B56" s="371"/>
      <c r="C56" s="22">
        <v>24</v>
      </c>
      <c r="D56" s="45" t="s">
        <v>59</v>
      </c>
      <c r="E56" s="101"/>
    </row>
    <row r="57" spans="1:5" x14ac:dyDescent="0.35">
      <c r="A57" s="360"/>
      <c r="B57" s="371"/>
      <c r="C57" s="22">
        <v>24</v>
      </c>
      <c r="D57" s="45" t="s">
        <v>60</v>
      </c>
      <c r="E57" s="101"/>
    </row>
    <row r="58" spans="1:5" x14ac:dyDescent="0.35">
      <c r="A58" s="360"/>
      <c r="B58" s="371"/>
      <c r="C58" s="22">
        <v>24</v>
      </c>
      <c r="D58" s="45" t="s">
        <v>61</v>
      </c>
      <c r="E58" s="101"/>
    </row>
    <row r="59" spans="1:5" x14ac:dyDescent="0.35">
      <c r="A59" s="360"/>
      <c r="B59" s="371"/>
      <c r="C59" s="22">
        <v>24</v>
      </c>
      <c r="D59" s="45" t="s">
        <v>62</v>
      </c>
      <c r="E59" s="101"/>
    </row>
    <row r="60" spans="1:5" ht="16" thickBot="1" x14ac:dyDescent="0.4">
      <c r="A60" s="361"/>
      <c r="B60" s="372"/>
      <c r="C60" s="68">
        <v>24</v>
      </c>
      <c r="D60" s="56" t="s">
        <v>63</v>
      </c>
      <c r="E60" s="103"/>
    </row>
    <row r="61" spans="1:5" ht="16" customHeight="1" thickBot="1" x14ac:dyDescent="0.4">
      <c r="A61" s="359" t="s">
        <v>49</v>
      </c>
      <c r="B61" s="69" t="s">
        <v>79</v>
      </c>
      <c r="C61" s="58">
        <v>25</v>
      </c>
      <c r="D61" s="59" t="s">
        <v>38</v>
      </c>
      <c r="E61" s="112">
        <v>0.83</v>
      </c>
    </row>
    <row r="62" spans="1:5" ht="16" thickBot="1" x14ac:dyDescent="0.4">
      <c r="A62" s="360"/>
      <c r="B62" s="70" t="s">
        <v>80</v>
      </c>
      <c r="C62" s="63">
        <v>25</v>
      </c>
      <c r="D62" s="64" t="s">
        <v>96</v>
      </c>
      <c r="E62" s="114">
        <v>0.83</v>
      </c>
    </row>
    <row r="63" spans="1:5" ht="16" thickBot="1" x14ac:dyDescent="0.4">
      <c r="A63" s="360"/>
      <c r="B63" s="69" t="s">
        <v>81</v>
      </c>
      <c r="C63" s="58">
        <v>25</v>
      </c>
      <c r="D63" s="59" t="s">
        <v>39</v>
      </c>
      <c r="E63" s="112">
        <v>0.83</v>
      </c>
    </row>
    <row r="64" spans="1:5" ht="16" thickBot="1" x14ac:dyDescent="0.4">
      <c r="A64" s="360"/>
      <c r="B64" s="70" t="s">
        <v>82</v>
      </c>
      <c r="C64" s="71">
        <v>25</v>
      </c>
      <c r="D64" s="64" t="s">
        <v>40</v>
      </c>
      <c r="E64" s="114">
        <v>0.83</v>
      </c>
    </row>
    <row r="65" spans="1:5" ht="16" thickBot="1" x14ac:dyDescent="0.4">
      <c r="A65" s="360"/>
      <c r="B65" s="69" t="s">
        <v>83</v>
      </c>
      <c r="C65" s="72">
        <v>35</v>
      </c>
      <c r="D65" s="59" t="s">
        <v>48</v>
      </c>
      <c r="E65" s="112">
        <v>0.83</v>
      </c>
    </row>
    <row r="66" spans="1:5" ht="16" thickBot="1" x14ac:dyDescent="0.4">
      <c r="A66" s="360"/>
      <c r="B66" s="70" t="s">
        <v>84</v>
      </c>
      <c r="C66" s="71">
        <v>33</v>
      </c>
      <c r="D66" s="64" t="s">
        <v>41</v>
      </c>
      <c r="E66" s="114">
        <v>0.83</v>
      </c>
    </row>
    <row r="67" spans="1:5" ht="16" thickBot="1" x14ac:dyDescent="0.4">
      <c r="A67" s="360"/>
      <c r="B67" s="69" t="s">
        <v>85</v>
      </c>
      <c r="C67" s="72">
        <v>38</v>
      </c>
      <c r="D67" s="59" t="s">
        <v>42</v>
      </c>
      <c r="E67" s="112">
        <v>0.83</v>
      </c>
    </row>
    <row r="68" spans="1:5" ht="16" thickBot="1" x14ac:dyDescent="0.4">
      <c r="A68" s="361"/>
      <c r="B68" s="73" t="s">
        <v>86</v>
      </c>
      <c r="C68" s="74">
        <v>25</v>
      </c>
      <c r="D68" s="75" t="s">
        <v>43</v>
      </c>
      <c r="E68" s="116">
        <v>0.83</v>
      </c>
    </row>
    <row r="69" spans="1:5" ht="16" thickBot="1" x14ac:dyDescent="0.4"/>
    <row r="70" spans="1:5" ht="16" thickBot="1" x14ac:dyDescent="0.4">
      <c r="C70" s="118" t="s">
        <v>64</v>
      </c>
      <c r="D70" s="119" t="s">
        <v>101</v>
      </c>
      <c r="E70" s="145" t="s">
        <v>105</v>
      </c>
    </row>
    <row r="71" spans="1:5" x14ac:dyDescent="0.35">
      <c r="C71" s="128">
        <v>32</v>
      </c>
      <c r="D71" s="129" t="s">
        <v>90</v>
      </c>
      <c r="E71" s="20">
        <v>0.83</v>
      </c>
    </row>
    <row r="72" spans="1:5" ht="16" thickBot="1" x14ac:dyDescent="0.4">
      <c r="C72" s="130"/>
      <c r="D72" s="131" t="s">
        <v>44</v>
      </c>
      <c r="E72" s="68">
        <v>0.83</v>
      </c>
    </row>
    <row r="73" spans="1:5" ht="16" thickBot="1" x14ac:dyDescent="0.4">
      <c r="C73" s="132"/>
      <c r="D73" s="133" t="s">
        <v>45</v>
      </c>
      <c r="E73" s="11">
        <v>0.83</v>
      </c>
    </row>
    <row r="74" spans="1:5" x14ac:dyDescent="0.35">
      <c r="C74" s="128">
        <v>49</v>
      </c>
      <c r="D74" s="129" t="s">
        <v>9</v>
      </c>
      <c r="E74" s="67"/>
    </row>
    <row r="75" spans="1:5" x14ac:dyDescent="0.35">
      <c r="C75" s="134">
        <v>29</v>
      </c>
      <c r="D75" s="135" t="s">
        <v>145</v>
      </c>
      <c r="E75" s="22">
        <v>0.83</v>
      </c>
    </row>
    <row r="76" spans="1:5" x14ac:dyDescent="0.35">
      <c r="C76" s="134">
        <v>28</v>
      </c>
      <c r="D76" s="135" t="s">
        <v>146</v>
      </c>
      <c r="E76" s="22">
        <v>0.83</v>
      </c>
    </row>
    <row r="77" spans="1:5" x14ac:dyDescent="0.35">
      <c r="C77" s="134">
        <v>21</v>
      </c>
      <c r="D77" s="135" t="s">
        <v>46</v>
      </c>
      <c r="E77" s="22">
        <v>0.83</v>
      </c>
    </row>
    <row r="78" spans="1:5" x14ac:dyDescent="0.35">
      <c r="C78" s="134">
        <v>30</v>
      </c>
      <c r="D78" s="135" t="s">
        <v>91</v>
      </c>
      <c r="E78" s="22">
        <v>0.83</v>
      </c>
    </row>
    <row r="79" spans="1:5" x14ac:dyDescent="0.35">
      <c r="C79" s="134">
        <v>26</v>
      </c>
      <c r="D79" s="135" t="s">
        <v>16</v>
      </c>
      <c r="E79" s="22">
        <v>0.83</v>
      </c>
    </row>
    <row r="80" spans="1:5" x14ac:dyDescent="0.35">
      <c r="C80" s="134">
        <v>27</v>
      </c>
      <c r="D80" s="135" t="s">
        <v>17</v>
      </c>
      <c r="E80" s="22">
        <v>0.83</v>
      </c>
    </row>
    <row r="81" spans="3:5" x14ac:dyDescent="0.35">
      <c r="C81" s="134">
        <v>25</v>
      </c>
      <c r="D81" s="135" t="s">
        <v>92</v>
      </c>
      <c r="E81" s="22">
        <v>0.83</v>
      </c>
    </row>
    <row r="82" spans="3:5" x14ac:dyDescent="0.35">
      <c r="C82" s="134">
        <v>22</v>
      </c>
      <c r="D82" s="135" t="s">
        <v>18</v>
      </c>
      <c r="E82" s="22">
        <v>0.83</v>
      </c>
    </row>
    <row r="83" spans="3:5" x14ac:dyDescent="0.35">
      <c r="C83" s="134">
        <v>34</v>
      </c>
      <c r="D83" s="135" t="s">
        <v>93</v>
      </c>
      <c r="E83" s="22">
        <v>0.83</v>
      </c>
    </row>
    <row r="84" spans="3:5" x14ac:dyDescent="0.35">
      <c r="C84" s="134">
        <v>23</v>
      </c>
      <c r="D84" s="135" t="s">
        <v>94</v>
      </c>
      <c r="E84" s="22">
        <v>0.83</v>
      </c>
    </row>
    <row r="85" spans="3:5" x14ac:dyDescent="0.35">
      <c r="C85" s="134">
        <v>24</v>
      </c>
      <c r="D85" s="135" t="s">
        <v>95</v>
      </c>
      <c r="E85" s="22">
        <v>0.83</v>
      </c>
    </row>
    <row r="86" spans="3:5" ht="16" thickBot="1" x14ac:dyDescent="0.4">
      <c r="C86" s="136"/>
      <c r="D86" s="137" t="s">
        <v>47</v>
      </c>
      <c r="E86" s="68">
        <v>0.83</v>
      </c>
    </row>
    <row r="87" spans="3:5" x14ac:dyDescent="0.35">
      <c r="C87" s="128">
        <v>25</v>
      </c>
      <c r="D87" s="129" t="s">
        <v>38</v>
      </c>
      <c r="E87" s="20">
        <v>0.83</v>
      </c>
    </row>
    <row r="88" spans="3:5" x14ac:dyDescent="0.35">
      <c r="C88" s="134">
        <v>25</v>
      </c>
      <c r="D88" s="135" t="s">
        <v>96</v>
      </c>
      <c r="E88" s="22">
        <v>0.83</v>
      </c>
    </row>
    <row r="89" spans="3:5" x14ac:dyDescent="0.35">
      <c r="C89" s="134">
        <v>25</v>
      </c>
      <c r="D89" s="135" t="s">
        <v>39</v>
      </c>
      <c r="E89" s="22">
        <v>0.83</v>
      </c>
    </row>
    <row r="90" spans="3:5" x14ac:dyDescent="0.35">
      <c r="C90" s="134">
        <v>25</v>
      </c>
      <c r="D90" s="135" t="s">
        <v>40</v>
      </c>
      <c r="E90" s="22">
        <v>0.83</v>
      </c>
    </row>
    <row r="91" spans="3:5" x14ac:dyDescent="0.35">
      <c r="C91" s="134">
        <v>35</v>
      </c>
      <c r="D91" s="135" t="s">
        <v>48</v>
      </c>
      <c r="E91" s="22">
        <v>0.83</v>
      </c>
    </row>
    <row r="92" spans="3:5" x14ac:dyDescent="0.35">
      <c r="C92" s="134">
        <v>33</v>
      </c>
      <c r="D92" s="135" t="s">
        <v>41</v>
      </c>
      <c r="E92" s="22">
        <v>0.83</v>
      </c>
    </row>
    <row r="93" spans="3:5" x14ac:dyDescent="0.35">
      <c r="C93" s="134">
        <v>38</v>
      </c>
      <c r="D93" s="135" t="s">
        <v>147</v>
      </c>
      <c r="E93" s="22">
        <v>0.83</v>
      </c>
    </row>
    <row r="94" spans="3:5" x14ac:dyDescent="0.35">
      <c r="C94" s="134"/>
      <c r="D94" s="135" t="s">
        <v>43</v>
      </c>
      <c r="E94" s="22">
        <v>0.83</v>
      </c>
    </row>
    <row r="95" spans="3:5" ht="16" thickBot="1" x14ac:dyDescent="0.4">
      <c r="C95" s="130"/>
      <c r="D95" s="131" t="s">
        <v>49</v>
      </c>
      <c r="E95" s="24">
        <v>0.83</v>
      </c>
    </row>
    <row r="96" spans="3:5" ht="16" thickBot="1" x14ac:dyDescent="0.4">
      <c r="C96" s="138"/>
      <c r="D96" s="139" t="s">
        <v>100</v>
      </c>
      <c r="E96" s="18">
        <v>0.83</v>
      </c>
    </row>
  </sheetData>
  <mergeCells count="17">
    <mergeCell ref="A1:E1"/>
    <mergeCell ref="A4:A10"/>
    <mergeCell ref="B4:B8"/>
    <mergeCell ref="B9:B10"/>
    <mergeCell ref="A11:A22"/>
    <mergeCell ref="B11:B12"/>
    <mergeCell ref="B13:B22"/>
    <mergeCell ref="G3:O13"/>
    <mergeCell ref="A61:A68"/>
    <mergeCell ref="B26:B27"/>
    <mergeCell ref="B24:B25"/>
    <mergeCell ref="B29:B30"/>
    <mergeCell ref="B35:B44"/>
    <mergeCell ref="B45:B51"/>
    <mergeCell ref="B52:B53"/>
    <mergeCell ref="B54:B60"/>
    <mergeCell ref="A23:A60"/>
  </mergeCells>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expression" priority="1" id="{C6FCC9F3-DE66-4D4F-A93A-5C4D8921D7CE}">
            <xm:f>'General Input'!$B$4="Hybrid"</xm:f>
            <x14:dxf>
              <fill>
                <patternFill>
                  <bgColor theme="0" tint="-0.24994659260841701"/>
                </patternFill>
              </fill>
            </x14:dxf>
          </x14:cfRule>
          <xm:sqref>C11:E12 C52:E53</xm:sqref>
        </x14:conditionalFormatting>
        <x14:conditionalFormatting xmlns:xm="http://schemas.microsoft.com/office/excel/2006/main">
          <x14:cfRule type="expression" priority="2" id="{9B858D53-105A-423E-BB78-455865A6B09E}">
            <xm:f>'General Input'!$B$4="Traditional"</xm:f>
            <x14:dxf>
              <fill>
                <patternFill>
                  <bgColor theme="0" tint="-0.24994659260841701"/>
                </patternFill>
              </fill>
            </x14:dxf>
          </x14:cfRule>
          <xm:sqref>C13:E22 C54:E60</xm:sqref>
        </x14:conditionalFormatting>
        <x14:conditionalFormatting xmlns:xm="http://schemas.microsoft.com/office/excel/2006/main">
          <x14:cfRule type="expression" priority="3" id="{7BC0439E-9C4E-468B-97C7-D789511959C5}">
            <xm:f>'General Input'!$B$3="Hybrid"</xm:f>
            <x14:dxf>
              <fill>
                <patternFill>
                  <bgColor rgb="FFFF0000"/>
                </patternFill>
              </fill>
            </x14:dxf>
          </x14:cfRule>
          <xm:sqref>E11:E12 E52:E53</xm:sqref>
        </x14:conditionalFormatting>
        <x14:conditionalFormatting xmlns:xm="http://schemas.microsoft.com/office/excel/2006/main">
          <x14:cfRule type="expression" priority="4" id="{CD01BA17-7980-45D0-994E-595C38FF2BC9}">
            <xm:f>'General Input'!$B$3="Traditional"</xm:f>
            <x14:dxf>
              <fill>
                <patternFill>
                  <bgColor rgb="FFFF0000"/>
                </patternFill>
              </fill>
            </x14:dxf>
          </x14:cfRule>
          <xm:sqref>E13:E22 E54:E60</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7420E5-5FCC-4E24-8569-451DF4182CF6}">
  <sheetPr>
    <tabColor theme="0"/>
  </sheetPr>
  <dimension ref="A1:E138"/>
  <sheetViews>
    <sheetView topLeftCell="A125" zoomScale="70" zoomScaleNormal="70" workbookViewId="0">
      <selection activeCell="A85" sqref="A85:E138"/>
    </sheetView>
  </sheetViews>
  <sheetFormatPr defaultRowHeight="15.5" x14ac:dyDescent="0.35"/>
  <cols>
    <col min="1" max="1" width="14.7265625" style="176" customWidth="1"/>
    <col min="2" max="2" width="34.453125" style="2" bestFit="1" customWidth="1"/>
    <col min="3" max="3" width="11.81640625" style="2" bestFit="1" customWidth="1"/>
    <col min="4" max="4" width="13.08984375" style="3" bestFit="1" customWidth="1"/>
    <col min="5" max="5" width="130" style="2" customWidth="1"/>
    <col min="6" max="16384" width="8.7265625" style="2"/>
  </cols>
  <sheetData>
    <row r="1" spans="1:5" ht="35" customHeight="1" thickBot="1" x14ac:dyDescent="0.4">
      <c r="A1" s="405" t="s">
        <v>178</v>
      </c>
      <c r="B1" s="406"/>
      <c r="C1" s="406"/>
      <c r="D1" s="406"/>
      <c r="E1" s="407"/>
    </row>
    <row r="2" spans="1:5" ht="16" thickBot="1" x14ac:dyDescent="0.4"/>
    <row r="3" spans="1:5" ht="15" customHeight="1" thickBot="1" x14ac:dyDescent="0.4">
      <c r="A3" s="402" t="s">
        <v>179</v>
      </c>
      <c r="B3" s="242" t="s">
        <v>180</v>
      </c>
      <c r="C3" s="243" t="s">
        <v>181</v>
      </c>
      <c r="D3" s="243" t="s">
        <v>182</v>
      </c>
      <c r="E3" s="244" t="s">
        <v>183</v>
      </c>
    </row>
    <row r="4" spans="1:5" x14ac:dyDescent="0.35">
      <c r="A4" s="403"/>
      <c r="B4" s="222" t="s">
        <v>189</v>
      </c>
      <c r="C4" s="223"/>
      <c r="D4" s="223" t="s">
        <v>190</v>
      </c>
      <c r="E4" s="224" t="s">
        <v>418</v>
      </c>
    </row>
    <row r="5" spans="1:5" x14ac:dyDescent="0.35">
      <c r="A5" s="403"/>
      <c r="B5" s="184" t="s">
        <v>191</v>
      </c>
      <c r="C5" s="173">
        <v>40</v>
      </c>
      <c r="D5" s="173" t="s">
        <v>431</v>
      </c>
      <c r="E5" s="185" t="s">
        <v>419</v>
      </c>
    </row>
    <row r="6" spans="1:5" x14ac:dyDescent="0.35">
      <c r="A6" s="403"/>
      <c r="B6" s="184" t="s">
        <v>192</v>
      </c>
      <c r="C6" s="173">
        <v>2</v>
      </c>
      <c r="D6" s="173" t="s">
        <v>431</v>
      </c>
      <c r="E6" s="225" t="s">
        <v>390</v>
      </c>
    </row>
    <row r="7" spans="1:5" x14ac:dyDescent="0.35">
      <c r="A7" s="403"/>
      <c r="B7" s="184" t="s">
        <v>193</v>
      </c>
      <c r="C7" s="186">
        <v>0.86</v>
      </c>
      <c r="D7" s="186" t="s">
        <v>194</v>
      </c>
      <c r="E7" s="185" t="s">
        <v>420</v>
      </c>
    </row>
    <row r="8" spans="1:5" x14ac:dyDescent="0.35">
      <c r="A8" s="403"/>
      <c r="B8" s="184" t="s">
        <v>195</v>
      </c>
      <c r="C8" s="174">
        <v>0.91</v>
      </c>
      <c r="D8" s="174" t="s">
        <v>194</v>
      </c>
      <c r="E8" s="185" t="s">
        <v>421</v>
      </c>
    </row>
    <row r="9" spans="1:5" x14ac:dyDescent="0.35">
      <c r="A9" s="403"/>
      <c r="B9" s="184" t="s">
        <v>196</v>
      </c>
      <c r="C9" s="173">
        <v>200</v>
      </c>
      <c r="D9" s="173" t="s">
        <v>197</v>
      </c>
      <c r="E9" s="185" t="s">
        <v>422</v>
      </c>
    </row>
    <row r="10" spans="1:5" x14ac:dyDescent="0.35">
      <c r="A10" s="403"/>
      <c r="B10" s="184" t="s">
        <v>198</v>
      </c>
      <c r="C10" s="173">
        <f>330*6</f>
        <v>1980</v>
      </c>
      <c r="D10" s="173" t="s">
        <v>431</v>
      </c>
      <c r="E10" s="185" t="s">
        <v>423</v>
      </c>
    </row>
    <row r="11" spans="1:5" ht="14.4" customHeight="1" x14ac:dyDescent="0.35">
      <c r="A11" s="403"/>
      <c r="B11" s="184" t="s">
        <v>199</v>
      </c>
      <c r="C11" s="173">
        <v>450</v>
      </c>
      <c r="D11" s="173" t="s">
        <v>200</v>
      </c>
      <c r="E11" s="185" t="s">
        <v>201</v>
      </c>
    </row>
    <row r="12" spans="1:5" ht="14.4" customHeight="1" x14ac:dyDescent="0.35">
      <c r="A12" s="403"/>
      <c r="B12" s="184" t="s">
        <v>184</v>
      </c>
      <c r="C12" s="173">
        <v>1</v>
      </c>
      <c r="D12" s="173" t="s">
        <v>431</v>
      </c>
      <c r="E12" s="185" t="s">
        <v>185</v>
      </c>
    </row>
    <row r="13" spans="1:5" ht="14.4" customHeight="1" x14ac:dyDescent="0.35">
      <c r="A13" s="403"/>
      <c r="B13" s="184" t="s">
        <v>186</v>
      </c>
      <c r="C13" s="187">
        <v>0</v>
      </c>
      <c r="D13" s="187" t="s">
        <v>187</v>
      </c>
      <c r="E13" s="185" t="s">
        <v>188</v>
      </c>
    </row>
    <row r="14" spans="1:5" ht="14.4" customHeight="1" thickBot="1" x14ac:dyDescent="0.4">
      <c r="A14" s="404"/>
      <c r="B14" s="188" t="s">
        <v>202</v>
      </c>
      <c r="C14" s="189">
        <v>1</v>
      </c>
      <c r="D14" s="189" t="s">
        <v>431</v>
      </c>
      <c r="E14" s="190" t="s">
        <v>203</v>
      </c>
    </row>
    <row r="15" spans="1:5" ht="14.4" customHeight="1" thickBot="1" x14ac:dyDescent="0.4">
      <c r="A15" s="175"/>
      <c r="C15" s="3"/>
      <c r="E15" s="191"/>
    </row>
    <row r="16" spans="1:5" ht="14.4" customHeight="1" x14ac:dyDescent="0.35">
      <c r="A16" s="408" t="s">
        <v>204</v>
      </c>
      <c r="B16" s="247" t="s">
        <v>180</v>
      </c>
      <c r="C16" s="245" t="s">
        <v>181</v>
      </c>
      <c r="D16" s="245" t="s">
        <v>182</v>
      </c>
      <c r="E16" s="246" t="s">
        <v>183</v>
      </c>
    </row>
    <row r="17" spans="1:5" ht="14.4" customHeight="1" x14ac:dyDescent="0.35">
      <c r="A17" s="409"/>
      <c r="B17" s="192" t="s">
        <v>205</v>
      </c>
      <c r="C17" s="193">
        <v>0.2</v>
      </c>
      <c r="D17" s="193" t="s">
        <v>187</v>
      </c>
      <c r="E17" s="194" t="s">
        <v>424</v>
      </c>
    </row>
    <row r="18" spans="1:5" ht="14.4" customHeight="1" x14ac:dyDescent="0.35">
      <c r="A18" s="409"/>
      <c r="B18" s="192" t="s">
        <v>206</v>
      </c>
      <c r="C18" s="173">
        <v>20</v>
      </c>
      <c r="D18" s="173" t="s">
        <v>207</v>
      </c>
      <c r="E18" s="194" t="s">
        <v>427</v>
      </c>
    </row>
    <row r="19" spans="1:5" ht="14.4" customHeight="1" x14ac:dyDescent="0.35">
      <c r="A19" s="409"/>
      <c r="B19" s="192" t="s">
        <v>208</v>
      </c>
      <c r="C19" s="193">
        <v>0.05</v>
      </c>
      <c r="D19" s="193" t="s">
        <v>187</v>
      </c>
      <c r="E19" s="194" t="s">
        <v>426</v>
      </c>
    </row>
    <row r="20" spans="1:5" ht="14.4" customHeight="1" thickBot="1" x14ac:dyDescent="0.4">
      <c r="A20" s="410"/>
      <c r="B20" s="195" t="s">
        <v>209</v>
      </c>
      <c r="C20" s="196">
        <v>0.02</v>
      </c>
      <c r="D20" s="196" t="s">
        <v>187</v>
      </c>
      <c r="E20" s="197" t="s">
        <v>425</v>
      </c>
    </row>
    <row r="21" spans="1:5" ht="14.4" customHeight="1" thickBot="1" x14ac:dyDescent="0.4"/>
    <row r="22" spans="1:5" ht="14.4" customHeight="1" x14ac:dyDescent="0.35">
      <c r="A22" s="411" t="s">
        <v>210</v>
      </c>
      <c r="B22" s="247" t="s">
        <v>180</v>
      </c>
      <c r="C22" s="245" t="s">
        <v>181</v>
      </c>
      <c r="D22" s="245" t="s">
        <v>182</v>
      </c>
      <c r="E22" s="246" t="s">
        <v>183</v>
      </c>
    </row>
    <row r="23" spans="1:5" ht="14.4" customHeight="1" x14ac:dyDescent="0.35">
      <c r="A23" s="412"/>
      <c r="B23" s="192" t="s">
        <v>211</v>
      </c>
      <c r="C23" s="173">
        <v>10</v>
      </c>
      <c r="D23" s="173" t="s">
        <v>207</v>
      </c>
      <c r="E23" s="194" t="s">
        <v>428</v>
      </c>
    </row>
    <row r="24" spans="1:5" ht="14.4" customHeight="1" x14ac:dyDescent="0.35">
      <c r="A24" s="412"/>
      <c r="B24" s="192" t="s">
        <v>212</v>
      </c>
      <c r="C24" s="193">
        <v>0.03</v>
      </c>
      <c r="D24" s="193" t="s">
        <v>187</v>
      </c>
      <c r="E24" s="194" t="s">
        <v>188</v>
      </c>
    </row>
    <row r="25" spans="1:5" ht="14.4" customHeight="1" x14ac:dyDescent="0.35">
      <c r="A25" s="412"/>
      <c r="B25" s="192" t="s">
        <v>213</v>
      </c>
      <c r="C25" s="172"/>
      <c r="D25" s="172" t="s">
        <v>190</v>
      </c>
      <c r="E25" s="194" t="s">
        <v>214</v>
      </c>
    </row>
    <row r="26" spans="1:5" ht="14.4" customHeight="1" thickBot="1" x14ac:dyDescent="0.4">
      <c r="A26" s="413"/>
      <c r="B26" s="195" t="s">
        <v>215</v>
      </c>
      <c r="C26" s="189">
        <v>0</v>
      </c>
      <c r="D26" s="189" t="s">
        <v>190</v>
      </c>
      <c r="E26" s="197" t="s">
        <v>216</v>
      </c>
    </row>
    <row r="27" spans="1:5" ht="14.4" customHeight="1" thickBot="1" x14ac:dyDescent="0.4">
      <c r="C27" s="3"/>
    </row>
    <row r="28" spans="1:5" ht="14.4" customHeight="1" x14ac:dyDescent="0.35">
      <c r="A28" s="402" t="s">
        <v>217</v>
      </c>
      <c r="B28" s="247" t="s">
        <v>180</v>
      </c>
      <c r="C28" s="245" t="s">
        <v>181</v>
      </c>
      <c r="D28" s="245" t="s">
        <v>182</v>
      </c>
      <c r="E28" s="246" t="s">
        <v>183</v>
      </c>
    </row>
    <row r="29" spans="1:5" ht="14.4" customHeight="1" x14ac:dyDescent="0.35">
      <c r="A29" s="403"/>
      <c r="B29" s="192" t="s">
        <v>218</v>
      </c>
      <c r="C29" s="173">
        <v>185</v>
      </c>
      <c r="D29" s="173" t="s">
        <v>219</v>
      </c>
      <c r="E29" s="194" t="s">
        <v>429</v>
      </c>
    </row>
    <row r="30" spans="1:5" ht="14.4" customHeight="1" thickBot="1" x14ac:dyDescent="0.4">
      <c r="A30" s="404"/>
      <c r="B30" s="195" t="s">
        <v>220</v>
      </c>
      <c r="C30" s="189">
        <v>2</v>
      </c>
      <c r="D30" s="189" t="s">
        <v>431</v>
      </c>
      <c r="E30" s="197" t="s">
        <v>432</v>
      </c>
    </row>
    <row r="31" spans="1:5" ht="14.4" customHeight="1" thickBot="1" x14ac:dyDescent="0.4">
      <c r="A31" s="175"/>
      <c r="C31" s="3"/>
    </row>
    <row r="32" spans="1:5" ht="14.4" customHeight="1" x14ac:dyDescent="0.35">
      <c r="A32" s="402" t="s">
        <v>221</v>
      </c>
      <c r="B32" s="247" t="s">
        <v>180</v>
      </c>
      <c r="C32" s="245" t="s">
        <v>181</v>
      </c>
      <c r="D32" s="245" t="s">
        <v>182</v>
      </c>
      <c r="E32" s="246" t="s">
        <v>183</v>
      </c>
    </row>
    <row r="33" spans="1:5" ht="14.4" customHeight="1" x14ac:dyDescent="0.35">
      <c r="A33" s="403"/>
      <c r="B33" s="192" t="s">
        <v>222</v>
      </c>
      <c r="C33" s="173">
        <v>35</v>
      </c>
      <c r="D33" s="173" t="s">
        <v>219</v>
      </c>
      <c r="E33" s="194" t="s">
        <v>430</v>
      </c>
    </row>
    <row r="34" spans="1:5" ht="14.4" customHeight="1" thickBot="1" x14ac:dyDescent="0.4">
      <c r="A34" s="404"/>
      <c r="B34" s="195" t="s">
        <v>223</v>
      </c>
      <c r="C34" s="189">
        <v>1</v>
      </c>
      <c r="D34" s="189" t="s">
        <v>431</v>
      </c>
      <c r="E34" s="197" t="s">
        <v>433</v>
      </c>
    </row>
    <row r="35" spans="1:5" ht="14.4" customHeight="1" thickBot="1" x14ac:dyDescent="0.4">
      <c r="C35" s="3"/>
    </row>
    <row r="36" spans="1:5" ht="14.4" customHeight="1" x14ac:dyDescent="0.35">
      <c r="A36" s="402" t="s">
        <v>224</v>
      </c>
      <c r="B36" s="247" t="s">
        <v>180</v>
      </c>
      <c r="C36" s="245" t="s">
        <v>181</v>
      </c>
      <c r="D36" s="245" t="s">
        <v>182</v>
      </c>
      <c r="E36" s="246" t="s">
        <v>183</v>
      </c>
    </row>
    <row r="37" spans="1:5" ht="14.4" customHeight="1" thickBot="1" x14ac:dyDescent="0.4">
      <c r="A37" s="404"/>
      <c r="B37" s="195" t="s">
        <v>225</v>
      </c>
      <c r="C37" s="198">
        <v>0.6</v>
      </c>
      <c r="D37" s="198" t="s">
        <v>226</v>
      </c>
      <c r="E37" s="190" t="s">
        <v>434</v>
      </c>
    </row>
    <row r="38" spans="1:5" ht="14.4" customHeight="1" thickBot="1" x14ac:dyDescent="0.4"/>
    <row r="39" spans="1:5" ht="14.4" customHeight="1" x14ac:dyDescent="0.35">
      <c r="A39" s="411" t="s">
        <v>227</v>
      </c>
      <c r="B39" s="247" t="s">
        <v>180</v>
      </c>
      <c r="C39" s="245" t="s">
        <v>181</v>
      </c>
      <c r="D39" s="245" t="s">
        <v>182</v>
      </c>
      <c r="E39" s="246" t="s">
        <v>183</v>
      </c>
    </row>
    <row r="40" spans="1:5" ht="14.4" customHeight="1" x14ac:dyDescent="0.35">
      <c r="A40" s="412"/>
      <c r="B40" s="192" t="s">
        <v>228</v>
      </c>
      <c r="C40" s="199">
        <v>3.5</v>
      </c>
      <c r="D40" s="199" t="s">
        <v>441</v>
      </c>
      <c r="E40" s="200" t="s">
        <v>471</v>
      </c>
    </row>
    <row r="41" spans="1:5" ht="14.4" customHeight="1" x14ac:dyDescent="0.35">
      <c r="A41" s="412"/>
      <c r="B41" s="192" t="s">
        <v>229</v>
      </c>
      <c r="C41" s="173">
        <v>92.4</v>
      </c>
      <c r="D41" s="173" t="s">
        <v>230</v>
      </c>
      <c r="E41" s="194" t="s">
        <v>436</v>
      </c>
    </row>
    <row r="42" spans="1:5" ht="14.4" customHeight="1" x14ac:dyDescent="0.35">
      <c r="A42" s="412"/>
      <c r="B42" s="192" t="s">
        <v>231</v>
      </c>
      <c r="C42" s="173">
        <v>76.599999999999994</v>
      </c>
      <c r="D42" s="173" t="s">
        <v>230</v>
      </c>
      <c r="E42" s="194" t="s">
        <v>437</v>
      </c>
    </row>
    <row r="43" spans="1:5" ht="14.4" customHeight="1" x14ac:dyDescent="0.35">
      <c r="A43" s="412"/>
      <c r="B43" s="192" t="s">
        <v>232</v>
      </c>
      <c r="C43" s="173">
        <v>80.599999999999994</v>
      </c>
      <c r="D43" s="173" t="s">
        <v>230</v>
      </c>
      <c r="E43" s="194" t="s">
        <v>435</v>
      </c>
    </row>
    <row r="44" spans="1:5" ht="14.4" customHeight="1" x14ac:dyDescent="0.35">
      <c r="A44" s="412"/>
      <c r="B44" s="192" t="s">
        <v>233</v>
      </c>
      <c r="C44" s="173">
        <v>89</v>
      </c>
      <c r="D44" s="173" t="s">
        <v>230</v>
      </c>
      <c r="E44" s="194" t="s">
        <v>438</v>
      </c>
    </row>
    <row r="45" spans="1:5" ht="14.4" customHeight="1" thickBot="1" x14ac:dyDescent="0.4">
      <c r="A45" s="413"/>
      <c r="B45" s="195" t="s">
        <v>234</v>
      </c>
      <c r="C45" s="189">
        <v>82</v>
      </c>
      <c r="D45" s="189" t="s">
        <v>230</v>
      </c>
      <c r="E45" s="197" t="s">
        <v>439</v>
      </c>
    </row>
    <row r="46" spans="1:5" ht="14.4" customHeight="1" thickBot="1" x14ac:dyDescent="0.4"/>
    <row r="47" spans="1:5" ht="14.4" customHeight="1" x14ac:dyDescent="0.35">
      <c r="A47" s="402" t="s">
        <v>235</v>
      </c>
      <c r="B47" s="247" t="s">
        <v>180</v>
      </c>
      <c r="C47" s="245" t="s">
        <v>181</v>
      </c>
      <c r="D47" s="245" t="s">
        <v>182</v>
      </c>
      <c r="E47" s="246" t="s">
        <v>183</v>
      </c>
    </row>
    <row r="48" spans="1:5" ht="14.4" customHeight="1" x14ac:dyDescent="0.35">
      <c r="A48" s="403"/>
      <c r="B48" s="192" t="s">
        <v>236</v>
      </c>
      <c r="C48" s="199">
        <v>2023</v>
      </c>
      <c r="D48" s="199" t="s">
        <v>431</v>
      </c>
      <c r="E48" s="185" t="s">
        <v>237</v>
      </c>
    </row>
    <row r="49" spans="1:5" ht="14.4" customHeight="1" x14ac:dyDescent="0.35">
      <c r="A49" s="403"/>
      <c r="B49" s="192" t="s">
        <v>238</v>
      </c>
      <c r="C49" s="173">
        <v>50</v>
      </c>
      <c r="D49" s="173" t="s">
        <v>431</v>
      </c>
      <c r="E49" s="194" t="s">
        <v>239</v>
      </c>
    </row>
    <row r="50" spans="1:5" ht="14.4" customHeight="1" x14ac:dyDescent="0.35">
      <c r="A50" s="403"/>
      <c r="B50" s="192" t="s">
        <v>240</v>
      </c>
      <c r="C50" s="173">
        <v>21</v>
      </c>
      <c r="D50" s="173" t="s">
        <v>241</v>
      </c>
      <c r="E50" s="194" t="s">
        <v>242</v>
      </c>
    </row>
    <row r="51" spans="1:5" ht="14.4" customHeight="1" thickBot="1" x14ac:dyDescent="0.5">
      <c r="A51" s="404"/>
      <c r="B51" s="195" t="s">
        <v>446</v>
      </c>
      <c r="C51" s="189">
        <v>79.5</v>
      </c>
      <c r="D51" s="189" t="s">
        <v>241</v>
      </c>
      <c r="E51" s="197" t="s">
        <v>447</v>
      </c>
    </row>
    <row r="52" spans="1:5" ht="14.4" customHeight="1" thickBot="1" x14ac:dyDescent="0.4"/>
    <row r="53" spans="1:5" ht="14.4" customHeight="1" x14ac:dyDescent="0.35">
      <c r="A53" s="402" t="s">
        <v>243</v>
      </c>
      <c r="B53" s="247" t="s">
        <v>180</v>
      </c>
      <c r="C53" s="245" t="s">
        <v>181</v>
      </c>
      <c r="D53" s="245" t="s">
        <v>182</v>
      </c>
      <c r="E53" s="246" t="s">
        <v>183</v>
      </c>
    </row>
    <row r="54" spans="1:5" ht="14.4" customHeight="1" x14ac:dyDescent="0.45">
      <c r="A54" s="403"/>
      <c r="B54" s="192" t="s">
        <v>448</v>
      </c>
      <c r="C54" s="199">
        <v>87</v>
      </c>
      <c r="D54" s="201" t="s">
        <v>244</v>
      </c>
      <c r="E54" s="185" t="s">
        <v>449</v>
      </c>
    </row>
    <row r="55" spans="1:5" ht="14.4" customHeight="1" thickBot="1" x14ac:dyDescent="0.5">
      <c r="A55" s="404"/>
      <c r="B55" s="195" t="s">
        <v>450</v>
      </c>
      <c r="C55" s="196">
        <v>0.4</v>
      </c>
      <c r="D55" s="202" t="s">
        <v>187</v>
      </c>
      <c r="E55" s="197" t="s">
        <v>451</v>
      </c>
    </row>
    <row r="56" spans="1:5" ht="14.4" customHeight="1" thickBot="1" x14ac:dyDescent="0.4"/>
    <row r="57" spans="1:5" ht="14.4" customHeight="1" x14ac:dyDescent="0.35">
      <c r="A57" s="414" t="s">
        <v>245</v>
      </c>
      <c r="B57" s="247" t="s">
        <v>180</v>
      </c>
      <c r="C57" s="245" t="s">
        <v>181</v>
      </c>
      <c r="D57" s="245" t="s">
        <v>182</v>
      </c>
      <c r="E57" s="246" t="s">
        <v>183</v>
      </c>
    </row>
    <row r="58" spans="1:5" ht="14.4" customHeight="1" x14ac:dyDescent="0.35">
      <c r="A58" s="415"/>
      <c r="B58" s="192" t="s">
        <v>246</v>
      </c>
      <c r="C58" s="199">
        <v>10</v>
      </c>
      <c r="D58" s="201" t="s">
        <v>431</v>
      </c>
      <c r="E58" s="185" t="s">
        <v>247</v>
      </c>
    </row>
    <row r="59" spans="1:5" ht="14.4" customHeight="1" x14ac:dyDescent="0.35">
      <c r="A59" s="415"/>
      <c r="B59" s="192" t="s">
        <v>248</v>
      </c>
      <c r="C59" s="173">
        <f>C7*6</f>
        <v>5.16</v>
      </c>
      <c r="D59" s="177" t="s">
        <v>249</v>
      </c>
      <c r="E59" s="185" t="s">
        <v>250</v>
      </c>
    </row>
    <row r="60" spans="1:5" ht="14.4" customHeight="1" x14ac:dyDescent="0.35">
      <c r="A60" s="415"/>
      <c r="B60" s="192" t="s">
        <v>251</v>
      </c>
      <c r="C60" s="173">
        <v>22.67</v>
      </c>
      <c r="D60" s="177" t="s">
        <v>252</v>
      </c>
      <c r="E60" s="185" t="s">
        <v>253</v>
      </c>
    </row>
    <row r="61" spans="1:5" ht="14.4" customHeight="1" x14ac:dyDescent="0.35">
      <c r="A61" s="415"/>
      <c r="B61" s="192" t="s">
        <v>254</v>
      </c>
      <c r="C61" s="173">
        <v>10</v>
      </c>
      <c r="D61" s="177" t="s">
        <v>207</v>
      </c>
      <c r="E61" s="185" t="s">
        <v>255</v>
      </c>
    </row>
    <row r="62" spans="1:5" ht="14.4" customHeight="1" x14ac:dyDescent="0.35">
      <c r="A62" s="415"/>
      <c r="B62" s="192" t="s">
        <v>256</v>
      </c>
      <c r="C62" s="173">
        <v>5</v>
      </c>
      <c r="D62" s="177" t="s">
        <v>207</v>
      </c>
      <c r="E62" s="185" t="s">
        <v>257</v>
      </c>
    </row>
    <row r="63" spans="1:5" ht="14.4" customHeight="1" x14ac:dyDescent="0.35">
      <c r="A63" s="415"/>
      <c r="B63" s="192" t="s">
        <v>258</v>
      </c>
      <c r="C63" s="173">
        <v>6</v>
      </c>
      <c r="D63" s="177" t="s">
        <v>431</v>
      </c>
      <c r="E63" s="185" t="s">
        <v>259</v>
      </c>
    </row>
    <row r="64" spans="1:5" ht="14.4" customHeight="1" x14ac:dyDescent="0.35">
      <c r="A64" s="415"/>
      <c r="B64" s="192" t="s">
        <v>260</v>
      </c>
      <c r="C64" s="173">
        <v>0</v>
      </c>
      <c r="D64" s="177" t="s">
        <v>261</v>
      </c>
      <c r="E64" s="185" t="s">
        <v>262</v>
      </c>
    </row>
    <row r="65" spans="1:5" ht="14.4" customHeight="1" x14ac:dyDescent="0.35">
      <c r="A65" s="415"/>
      <c r="B65" s="203" t="s">
        <v>263</v>
      </c>
      <c r="C65" s="178">
        <v>1340</v>
      </c>
      <c r="D65" s="179" t="s">
        <v>264</v>
      </c>
      <c r="E65" s="204" t="s">
        <v>265</v>
      </c>
    </row>
    <row r="66" spans="1:5" ht="14.4" customHeight="1" x14ac:dyDescent="0.35">
      <c r="A66" s="415"/>
      <c r="B66" s="192" t="s">
        <v>266</v>
      </c>
      <c r="C66" s="173">
        <v>2</v>
      </c>
      <c r="D66" s="177"/>
      <c r="E66" s="185" t="s">
        <v>267</v>
      </c>
    </row>
    <row r="67" spans="1:5" ht="14.4" customHeight="1" thickBot="1" x14ac:dyDescent="0.4">
      <c r="A67" s="416"/>
      <c r="B67" s="205" t="s">
        <v>268</v>
      </c>
      <c r="C67" s="180">
        <v>0.29649999999999999</v>
      </c>
      <c r="D67" s="181" t="s">
        <v>269</v>
      </c>
      <c r="E67" s="206" t="s">
        <v>440</v>
      </c>
    </row>
    <row r="68" spans="1:5" ht="14.4" customHeight="1" thickBot="1" x14ac:dyDescent="0.4"/>
    <row r="69" spans="1:5" ht="14.4" customHeight="1" x14ac:dyDescent="0.35">
      <c r="A69" s="417" t="s">
        <v>270</v>
      </c>
      <c r="B69" s="247" t="s">
        <v>180</v>
      </c>
      <c r="C69" s="245" t="s">
        <v>181</v>
      </c>
      <c r="D69" s="245" t="s">
        <v>182</v>
      </c>
      <c r="E69" s="246" t="s">
        <v>183</v>
      </c>
    </row>
    <row r="70" spans="1:5" ht="14.4" customHeight="1" x14ac:dyDescent="0.35">
      <c r="A70" s="418"/>
      <c r="B70" s="192" t="s">
        <v>271</v>
      </c>
      <c r="C70" s="207">
        <v>0.1</v>
      </c>
      <c r="D70" s="208" t="s">
        <v>187</v>
      </c>
      <c r="E70" s="185" t="s">
        <v>442</v>
      </c>
    </row>
    <row r="71" spans="1:5" ht="14.4" customHeight="1" x14ac:dyDescent="0.35">
      <c r="A71" s="418"/>
      <c r="B71" s="192" t="s">
        <v>272</v>
      </c>
      <c r="C71" s="173">
        <v>15</v>
      </c>
      <c r="D71" s="177" t="s">
        <v>273</v>
      </c>
      <c r="E71" s="194" t="s">
        <v>443</v>
      </c>
    </row>
    <row r="72" spans="1:5" ht="14.4" customHeight="1" thickBot="1" x14ac:dyDescent="0.4">
      <c r="A72" s="419"/>
      <c r="B72" s="195" t="s">
        <v>274</v>
      </c>
      <c r="C72" s="196">
        <v>0.01</v>
      </c>
      <c r="D72" s="202" t="s">
        <v>187</v>
      </c>
      <c r="E72" s="190" t="s">
        <v>444</v>
      </c>
    </row>
    <row r="73" spans="1:5" ht="14.4" customHeight="1" thickBot="1" x14ac:dyDescent="0.4">
      <c r="A73" s="182"/>
      <c r="C73" s="78"/>
      <c r="D73" s="78"/>
      <c r="E73" s="191"/>
    </row>
    <row r="74" spans="1:5" ht="14.4" customHeight="1" x14ac:dyDescent="0.35">
      <c r="A74" s="399" t="s">
        <v>275</v>
      </c>
      <c r="B74" s="247" t="s">
        <v>180</v>
      </c>
      <c r="C74" s="245" t="s">
        <v>181</v>
      </c>
      <c r="D74" s="245" t="s">
        <v>182</v>
      </c>
      <c r="E74" s="246" t="s">
        <v>183</v>
      </c>
    </row>
    <row r="75" spans="1:5" ht="14.4" customHeight="1" x14ac:dyDescent="0.35">
      <c r="A75" s="400"/>
      <c r="B75" s="192" t="s">
        <v>452</v>
      </c>
      <c r="C75" s="209">
        <v>6.5000000000000002E-2</v>
      </c>
      <c r="D75" s="210" t="s">
        <v>445</v>
      </c>
      <c r="E75" s="185" t="s">
        <v>276</v>
      </c>
    </row>
    <row r="76" spans="1:5" ht="14.25" customHeight="1" thickBot="1" x14ac:dyDescent="0.4">
      <c r="A76" s="401"/>
      <c r="B76" s="195" t="s">
        <v>453</v>
      </c>
      <c r="C76" s="198">
        <v>5.23</v>
      </c>
      <c r="D76" s="211" t="s">
        <v>244</v>
      </c>
      <c r="E76" s="197" t="s">
        <v>277</v>
      </c>
    </row>
    <row r="77" spans="1:5" ht="12" customHeight="1" thickBot="1" x14ac:dyDescent="0.4">
      <c r="A77" s="182"/>
      <c r="B77" s="212"/>
      <c r="C77" s="213"/>
      <c r="D77" s="214"/>
      <c r="E77" s="215"/>
    </row>
    <row r="78" spans="1:5" ht="35" customHeight="1" thickBot="1" x14ac:dyDescent="0.4">
      <c r="A78" s="405" t="s">
        <v>278</v>
      </c>
      <c r="B78" s="406"/>
      <c r="C78" s="406"/>
      <c r="D78" s="406"/>
      <c r="E78" s="407"/>
    </row>
    <row r="79" spans="1:5" ht="14.4" customHeight="1" thickBot="1" x14ac:dyDescent="0.4"/>
    <row r="80" spans="1:5" ht="14.4" customHeight="1" x14ac:dyDescent="0.35">
      <c r="A80" s="399" t="s">
        <v>279</v>
      </c>
      <c r="B80" s="247" t="s">
        <v>180</v>
      </c>
      <c r="C80" s="245" t="s">
        <v>181</v>
      </c>
      <c r="D80" s="245" t="s">
        <v>182</v>
      </c>
      <c r="E80" s="246" t="s">
        <v>183</v>
      </c>
    </row>
    <row r="81" spans="1:5" ht="14.4" customHeight="1" thickBot="1" x14ac:dyDescent="0.4">
      <c r="A81" s="401"/>
      <c r="B81" s="195" t="s">
        <v>380</v>
      </c>
      <c r="C81" s="354">
        <v>0.8</v>
      </c>
      <c r="D81" s="216" t="s">
        <v>187</v>
      </c>
      <c r="E81" s="190" t="s">
        <v>381</v>
      </c>
    </row>
    <row r="82" spans="1:5" ht="14.4" customHeight="1" thickBot="1" x14ac:dyDescent="0.4">
      <c r="A82" s="182"/>
      <c r="C82" s="217"/>
      <c r="D82" s="217"/>
    </row>
    <row r="83" spans="1:5" ht="35" customHeight="1" thickBot="1" x14ac:dyDescent="0.4">
      <c r="A83" s="405" t="s">
        <v>280</v>
      </c>
      <c r="B83" s="406"/>
      <c r="C83" s="406"/>
      <c r="D83" s="406"/>
      <c r="E83" s="407"/>
    </row>
    <row r="84" spans="1:5" ht="14.4" customHeight="1" thickBot="1" x14ac:dyDescent="0.4">
      <c r="A84" s="182"/>
      <c r="C84" s="217"/>
      <c r="D84" s="217"/>
    </row>
    <row r="85" spans="1:5" ht="33" customHeight="1" thickBot="1" x14ac:dyDescent="0.4">
      <c r="A85" s="420" t="s">
        <v>281</v>
      </c>
      <c r="B85" s="421"/>
      <c r="C85" s="421"/>
      <c r="D85" s="421"/>
      <c r="E85" s="253" t="s">
        <v>282</v>
      </c>
    </row>
    <row r="86" spans="1:5" ht="14.4" customHeight="1" thickBot="1" x14ac:dyDescent="0.4">
      <c r="A86" s="182"/>
      <c r="C86" s="217"/>
      <c r="D86" s="217"/>
    </row>
    <row r="87" spans="1:5" ht="14.4" customHeight="1" x14ac:dyDescent="0.35">
      <c r="A87" s="402" t="s">
        <v>283</v>
      </c>
      <c r="B87" s="247" t="s">
        <v>180</v>
      </c>
      <c r="C87" s="245" t="s">
        <v>181</v>
      </c>
      <c r="D87" s="245" t="s">
        <v>182</v>
      </c>
      <c r="E87" s="246" t="s">
        <v>183</v>
      </c>
    </row>
    <row r="88" spans="1:5" ht="14.4" customHeight="1" x14ac:dyDescent="0.35">
      <c r="A88" s="403"/>
      <c r="B88" s="192" t="s">
        <v>292</v>
      </c>
      <c r="C88" s="218"/>
      <c r="D88" s="173" t="s">
        <v>284</v>
      </c>
      <c r="E88" s="194" t="s">
        <v>293</v>
      </c>
    </row>
    <row r="89" spans="1:5" ht="14.4" customHeight="1" x14ac:dyDescent="0.35">
      <c r="A89" s="403"/>
      <c r="B89" s="192" t="s">
        <v>382</v>
      </c>
      <c r="C89" s="218"/>
      <c r="D89" s="173" t="s">
        <v>285</v>
      </c>
      <c r="E89" s="194" t="s">
        <v>472</v>
      </c>
    </row>
    <row r="90" spans="1:5" ht="14.4" customHeight="1" x14ac:dyDescent="0.35">
      <c r="A90" s="403"/>
      <c r="B90" s="192" t="s">
        <v>294</v>
      </c>
      <c r="C90" s="218"/>
      <c r="D90" s="173" t="s">
        <v>431</v>
      </c>
      <c r="E90" s="194" t="s">
        <v>295</v>
      </c>
    </row>
    <row r="91" spans="1:5" ht="14.4" customHeight="1" x14ac:dyDescent="0.35">
      <c r="A91" s="403"/>
      <c r="B91" s="192" t="s">
        <v>286</v>
      </c>
      <c r="C91" s="356"/>
      <c r="D91" s="173" t="s">
        <v>187</v>
      </c>
      <c r="E91" s="194" t="s">
        <v>287</v>
      </c>
    </row>
    <row r="92" spans="1:5" ht="14.4" customHeight="1" x14ac:dyDescent="0.35">
      <c r="A92" s="403"/>
      <c r="B92" s="192" t="s">
        <v>288</v>
      </c>
      <c r="C92" s="218"/>
      <c r="D92" s="173" t="s">
        <v>431</v>
      </c>
      <c r="E92" s="194" t="s">
        <v>289</v>
      </c>
    </row>
    <row r="93" spans="1:5" ht="14.4" customHeight="1" thickBot="1" x14ac:dyDescent="0.4">
      <c r="A93" s="404"/>
      <c r="B93" s="195" t="s">
        <v>290</v>
      </c>
      <c r="C93" s="219"/>
      <c r="D93" s="189" t="s">
        <v>431</v>
      </c>
      <c r="E93" s="197" t="s">
        <v>291</v>
      </c>
    </row>
    <row r="94" spans="1:5" ht="14.4" customHeight="1" thickBot="1" x14ac:dyDescent="0.4">
      <c r="A94" s="182"/>
      <c r="C94" s="220"/>
      <c r="D94" s="217"/>
    </row>
    <row r="95" spans="1:5" ht="14.4" customHeight="1" x14ac:dyDescent="0.35">
      <c r="A95" s="402" t="s">
        <v>140</v>
      </c>
      <c r="B95" s="247" t="s">
        <v>180</v>
      </c>
      <c r="C95" s="248" t="s">
        <v>181</v>
      </c>
      <c r="D95" s="245" t="s">
        <v>182</v>
      </c>
      <c r="E95" s="246" t="s">
        <v>183</v>
      </c>
    </row>
    <row r="96" spans="1:5" ht="14.4" customHeight="1" x14ac:dyDescent="0.35">
      <c r="A96" s="403"/>
      <c r="B96" s="192" t="s">
        <v>296</v>
      </c>
      <c r="C96" s="218"/>
      <c r="D96" s="173" t="s">
        <v>195</v>
      </c>
      <c r="E96" s="194" t="s">
        <v>297</v>
      </c>
    </row>
    <row r="97" spans="1:5" ht="14.4" customHeight="1" thickBot="1" x14ac:dyDescent="0.4">
      <c r="A97" s="404"/>
      <c r="B97" s="195" t="s">
        <v>298</v>
      </c>
      <c r="C97" s="355"/>
      <c r="D97" s="189" t="s">
        <v>187</v>
      </c>
      <c r="E97" s="197" t="s">
        <v>454</v>
      </c>
    </row>
    <row r="98" spans="1:5" ht="14.4" customHeight="1" thickBot="1" x14ac:dyDescent="0.4">
      <c r="A98" s="182"/>
      <c r="C98" s="221"/>
    </row>
    <row r="99" spans="1:5" ht="14.4" customHeight="1" x14ac:dyDescent="0.35">
      <c r="A99" s="402" t="s">
        <v>299</v>
      </c>
      <c r="B99" s="247" t="s">
        <v>180</v>
      </c>
      <c r="C99" s="248" t="s">
        <v>181</v>
      </c>
      <c r="D99" s="245" t="s">
        <v>182</v>
      </c>
      <c r="E99" s="246" t="s">
        <v>183</v>
      </c>
    </row>
    <row r="100" spans="1:5" ht="14.4" customHeight="1" x14ac:dyDescent="0.35">
      <c r="A100" s="403"/>
      <c r="B100" s="192" t="s">
        <v>296</v>
      </c>
      <c r="C100" s="218"/>
      <c r="D100" s="173" t="s">
        <v>195</v>
      </c>
      <c r="E100" s="194" t="s">
        <v>300</v>
      </c>
    </row>
    <row r="101" spans="1:5" ht="14.4" customHeight="1" thickBot="1" x14ac:dyDescent="0.4">
      <c r="A101" s="404"/>
      <c r="B101" s="195" t="s">
        <v>298</v>
      </c>
      <c r="C101" s="355"/>
      <c r="D101" s="189" t="s">
        <v>187</v>
      </c>
      <c r="E101" s="197" t="s">
        <v>455</v>
      </c>
    </row>
    <row r="102" spans="1:5" ht="14.4" customHeight="1" thickBot="1" x14ac:dyDescent="0.4">
      <c r="A102" s="182"/>
      <c r="C102" s="221"/>
    </row>
    <row r="103" spans="1:5" ht="14.4" customHeight="1" x14ac:dyDescent="0.35">
      <c r="A103" s="422" t="s">
        <v>302</v>
      </c>
      <c r="B103" s="247" t="s">
        <v>180</v>
      </c>
      <c r="C103" s="248" t="s">
        <v>181</v>
      </c>
      <c r="D103" s="245" t="s">
        <v>182</v>
      </c>
      <c r="E103" s="246" t="s">
        <v>183</v>
      </c>
    </row>
    <row r="104" spans="1:5" ht="14.4" customHeight="1" x14ac:dyDescent="0.35">
      <c r="A104" s="423"/>
      <c r="B104" s="192" t="s">
        <v>296</v>
      </c>
      <c r="C104" s="218"/>
      <c r="D104" s="173" t="s">
        <v>195</v>
      </c>
      <c r="E104" s="194" t="s">
        <v>303</v>
      </c>
    </row>
    <row r="105" spans="1:5" ht="14.4" customHeight="1" thickBot="1" x14ac:dyDescent="0.4">
      <c r="A105" s="424"/>
      <c r="B105" s="195" t="s">
        <v>298</v>
      </c>
      <c r="C105" s="355"/>
      <c r="D105" s="189" t="s">
        <v>187</v>
      </c>
      <c r="E105" s="197" t="s">
        <v>456</v>
      </c>
    </row>
    <row r="106" spans="1:5" ht="14.4" customHeight="1" thickBot="1" x14ac:dyDescent="0.4">
      <c r="A106" s="182"/>
      <c r="C106" s="220"/>
      <c r="D106" s="217"/>
    </row>
    <row r="107" spans="1:5" ht="14.4" customHeight="1" x14ac:dyDescent="0.35">
      <c r="A107" s="402" t="s">
        <v>304</v>
      </c>
      <c r="B107" s="247" t="s">
        <v>180</v>
      </c>
      <c r="C107" s="248" t="s">
        <v>181</v>
      </c>
      <c r="D107" s="245" t="s">
        <v>182</v>
      </c>
      <c r="E107" s="246" t="s">
        <v>183</v>
      </c>
    </row>
    <row r="108" spans="1:5" ht="14.4" customHeight="1" x14ac:dyDescent="0.35">
      <c r="A108" s="403"/>
      <c r="B108" s="192" t="s">
        <v>296</v>
      </c>
      <c r="C108" s="218"/>
      <c r="D108" s="173" t="s">
        <v>195</v>
      </c>
      <c r="E108" s="194" t="s">
        <v>305</v>
      </c>
    </row>
    <row r="109" spans="1:5" ht="14.4" customHeight="1" thickBot="1" x14ac:dyDescent="0.4">
      <c r="A109" s="404"/>
      <c r="B109" s="195" t="s">
        <v>298</v>
      </c>
      <c r="C109" s="355"/>
      <c r="D109" s="189" t="s">
        <v>187</v>
      </c>
      <c r="E109" s="197" t="s">
        <v>456</v>
      </c>
    </row>
    <row r="110" spans="1:5" ht="14" customHeight="1" thickBot="1" x14ac:dyDescent="0.4">
      <c r="A110" s="182"/>
      <c r="C110" s="221"/>
    </row>
    <row r="111" spans="1:5" ht="24.5" customHeight="1" thickBot="1" x14ac:dyDescent="0.4">
      <c r="A111" s="420" t="s">
        <v>306</v>
      </c>
      <c r="B111" s="421"/>
      <c r="C111" s="421"/>
      <c r="D111" s="421"/>
      <c r="E111" s="252" t="s">
        <v>307</v>
      </c>
    </row>
    <row r="112" spans="1:5" ht="14" customHeight="1" thickBot="1" x14ac:dyDescent="0.4">
      <c r="A112" s="182"/>
    </row>
    <row r="113" spans="1:5" ht="14.4" customHeight="1" x14ac:dyDescent="0.35">
      <c r="A113" s="402" t="s">
        <v>308</v>
      </c>
      <c r="B113" s="247" t="s">
        <v>180</v>
      </c>
      <c r="C113" s="245" t="s">
        <v>181</v>
      </c>
      <c r="D113" s="245" t="s">
        <v>182</v>
      </c>
      <c r="E113" s="246" t="s">
        <v>183</v>
      </c>
    </row>
    <row r="114" spans="1:5" x14ac:dyDescent="0.35">
      <c r="A114" s="403"/>
      <c r="B114" s="192" t="s">
        <v>296</v>
      </c>
      <c r="C114" s="218"/>
      <c r="D114" s="173" t="s">
        <v>195</v>
      </c>
      <c r="E114" s="194" t="s">
        <v>309</v>
      </c>
    </row>
    <row r="115" spans="1:5" ht="16" thickBot="1" x14ac:dyDescent="0.4">
      <c r="A115" s="404"/>
      <c r="B115" s="195" t="s">
        <v>298</v>
      </c>
      <c r="C115" s="355"/>
      <c r="D115" s="189" t="s">
        <v>187</v>
      </c>
      <c r="E115" s="197" t="s">
        <v>454</v>
      </c>
    </row>
    <row r="116" spans="1:5" ht="16" thickBot="1" x14ac:dyDescent="0.4"/>
    <row r="117" spans="1:5" x14ac:dyDescent="0.35">
      <c r="A117" s="402" t="s">
        <v>310</v>
      </c>
      <c r="B117" s="247" t="s">
        <v>180</v>
      </c>
      <c r="C117" s="245" t="s">
        <v>181</v>
      </c>
      <c r="D117" s="245" t="s">
        <v>182</v>
      </c>
      <c r="E117" s="246" t="s">
        <v>183</v>
      </c>
    </row>
    <row r="118" spans="1:5" x14ac:dyDescent="0.35">
      <c r="A118" s="403"/>
      <c r="B118" s="192" t="s">
        <v>296</v>
      </c>
      <c r="C118" s="218"/>
      <c r="D118" s="173" t="s">
        <v>195</v>
      </c>
      <c r="E118" s="194" t="s">
        <v>300</v>
      </c>
    </row>
    <row r="119" spans="1:5" ht="16" thickBot="1" x14ac:dyDescent="0.4">
      <c r="A119" s="404"/>
      <c r="B119" s="195" t="s">
        <v>298</v>
      </c>
      <c r="C119" s="355"/>
      <c r="D119" s="189" t="s">
        <v>187</v>
      </c>
      <c r="E119" s="197" t="s">
        <v>455</v>
      </c>
    </row>
    <row r="120" spans="1:5" ht="16" thickBot="1" x14ac:dyDescent="0.4"/>
    <row r="121" spans="1:5" ht="25" customHeight="1" thickBot="1" x14ac:dyDescent="0.4">
      <c r="A121" s="420" t="s">
        <v>311</v>
      </c>
      <c r="B121" s="421"/>
      <c r="C121" s="421"/>
      <c r="D121" s="421"/>
      <c r="E121" s="252" t="s">
        <v>312</v>
      </c>
    </row>
    <row r="122" spans="1:5" ht="16" thickBot="1" x14ac:dyDescent="0.4"/>
    <row r="123" spans="1:5" x14ac:dyDescent="0.35">
      <c r="A123" s="402" t="s">
        <v>55</v>
      </c>
      <c r="B123" s="247" t="s">
        <v>180</v>
      </c>
      <c r="C123" s="245" t="s">
        <v>181</v>
      </c>
      <c r="D123" s="245" t="s">
        <v>182</v>
      </c>
      <c r="E123" s="246" t="s">
        <v>183</v>
      </c>
    </row>
    <row r="124" spans="1:5" x14ac:dyDescent="0.35">
      <c r="A124" s="403"/>
      <c r="B124" s="192" t="s">
        <v>296</v>
      </c>
      <c r="C124" s="218"/>
      <c r="D124" s="173" t="s">
        <v>195</v>
      </c>
      <c r="E124" s="194" t="s">
        <v>305</v>
      </c>
    </row>
    <row r="125" spans="1:5" ht="16" thickBot="1" x14ac:dyDescent="0.4">
      <c r="A125" s="404"/>
      <c r="B125" s="195" t="s">
        <v>298</v>
      </c>
      <c r="C125" s="355"/>
      <c r="D125" s="189" t="s">
        <v>187</v>
      </c>
      <c r="E125" s="197" t="s">
        <v>454</v>
      </c>
    </row>
    <row r="126" spans="1:5" ht="16" thickBot="1" x14ac:dyDescent="0.4">
      <c r="A126" s="182"/>
    </row>
    <row r="127" spans="1:5" x14ac:dyDescent="0.35">
      <c r="A127" s="399" t="s">
        <v>313</v>
      </c>
      <c r="B127" s="247" t="s">
        <v>180</v>
      </c>
      <c r="C127" s="245" t="s">
        <v>181</v>
      </c>
      <c r="D127" s="245" t="s">
        <v>182</v>
      </c>
      <c r="E127" s="246" t="s">
        <v>183</v>
      </c>
    </row>
    <row r="128" spans="1:5" x14ac:dyDescent="0.35">
      <c r="A128" s="400"/>
      <c r="B128" s="192" t="s">
        <v>385</v>
      </c>
      <c r="C128" s="183"/>
      <c r="D128" s="173" t="s">
        <v>200</v>
      </c>
      <c r="E128" s="194" t="s">
        <v>386</v>
      </c>
    </row>
    <row r="129" spans="1:5" x14ac:dyDescent="0.35">
      <c r="A129" s="400"/>
      <c r="B129" s="192" t="s">
        <v>383</v>
      </c>
      <c r="C129" s="183"/>
      <c r="D129" s="173" t="s">
        <v>387</v>
      </c>
      <c r="E129" s="194" t="s">
        <v>314</v>
      </c>
    </row>
    <row r="130" spans="1:5" ht="16" thickBot="1" x14ac:dyDescent="0.4">
      <c r="A130" s="401"/>
      <c r="B130" s="195" t="s">
        <v>294</v>
      </c>
      <c r="C130" s="355"/>
      <c r="D130" s="189"/>
      <c r="E130" s="197" t="s">
        <v>315</v>
      </c>
    </row>
    <row r="131" spans="1:5" ht="16" thickBot="1" x14ac:dyDescent="0.4">
      <c r="A131" s="182"/>
    </row>
    <row r="132" spans="1:5" x14ac:dyDescent="0.35">
      <c r="A132" s="399" t="s">
        <v>56</v>
      </c>
      <c r="B132" s="247" t="s">
        <v>180</v>
      </c>
      <c r="C132" s="245" t="s">
        <v>181</v>
      </c>
      <c r="D132" s="245" t="s">
        <v>182</v>
      </c>
      <c r="E132" s="246" t="s">
        <v>183</v>
      </c>
    </row>
    <row r="133" spans="1:5" x14ac:dyDescent="0.35">
      <c r="A133" s="400"/>
      <c r="B133" s="192" t="s">
        <v>296</v>
      </c>
      <c r="C133" s="218"/>
      <c r="D133" s="173" t="s">
        <v>195</v>
      </c>
      <c r="E133" s="194" t="s">
        <v>305</v>
      </c>
    </row>
    <row r="134" spans="1:5" ht="16" thickBot="1" x14ac:dyDescent="0.4">
      <c r="A134" s="401"/>
      <c r="B134" s="195" t="s">
        <v>298</v>
      </c>
      <c r="C134" s="355"/>
      <c r="D134" s="189" t="s">
        <v>187</v>
      </c>
      <c r="E134" s="197" t="s">
        <v>455</v>
      </c>
    </row>
    <row r="135" spans="1:5" ht="16" thickBot="1" x14ac:dyDescent="0.4"/>
    <row r="136" spans="1:5" x14ac:dyDescent="0.35">
      <c r="A136" s="402" t="s">
        <v>316</v>
      </c>
      <c r="B136" s="247" t="s">
        <v>180</v>
      </c>
      <c r="C136" s="245" t="s">
        <v>181</v>
      </c>
      <c r="D136" s="245" t="s">
        <v>182</v>
      </c>
      <c r="E136" s="246" t="s">
        <v>183</v>
      </c>
    </row>
    <row r="137" spans="1:5" x14ac:dyDescent="0.35">
      <c r="A137" s="403"/>
      <c r="B137" s="192" t="s">
        <v>296</v>
      </c>
      <c r="C137" s="218"/>
      <c r="D137" s="173" t="s">
        <v>195</v>
      </c>
      <c r="E137" s="194" t="s">
        <v>300</v>
      </c>
    </row>
    <row r="138" spans="1:5" ht="16" thickBot="1" x14ac:dyDescent="0.4">
      <c r="A138" s="404"/>
      <c r="B138" s="195" t="s">
        <v>298</v>
      </c>
      <c r="C138" s="355"/>
      <c r="D138" s="189" t="s">
        <v>187</v>
      </c>
      <c r="E138" s="197" t="s">
        <v>301</v>
      </c>
    </row>
  </sheetData>
  <mergeCells count="30">
    <mergeCell ref="A117:A119"/>
    <mergeCell ref="A121:D121"/>
    <mergeCell ref="A123:A125"/>
    <mergeCell ref="A127:A130"/>
    <mergeCell ref="A99:A101"/>
    <mergeCell ref="A103:A105"/>
    <mergeCell ref="A107:A109"/>
    <mergeCell ref="A111:D111"/>
    <mergeCell ref="A113:A115"/>
    <mergeCell ref="A80:A81"/>
    <mergeCell ref="A83:E83"/>
    <mergeCell ref="A85:D85"/>
    <mergeCell ref="A87:A93"/>
    <mergeCell ref="A95:A97"/>
    <mergeCell ref="A132:A134"/>
    <mergeCell ref="A136:A138"/>
    <mergeCell ref="A1:E1"/>
    <mergeCell ref="A3:A14"/>
    <mergeCell ref="A16:A20"/>
    <mergeCell ref="A22:A26"/>
    <mergeCell ref="A28:A30"/>
    <mergeCell ref="A32:A34"/>
    <mergeCell ref="A36:A37"/>
    <mergeCell ref="A39:A45"/>
    <mergeCell ref="A47:A51"/>
    <mergeCell ref="A53:A55"/>
    <mergeCell ref="A57:A67"/>
    <mergeCell ref="A69:A72"/>
    <mergeCell ref="A74:A76"/>
    <mergeCell ref="A78:E78"/>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C54951-73A2-42C9-82C1-22A0315D2EB8}">
  <sheetPr>
    <tabColor rgb="FF00B050"/>
  </sheetPr>
  <dimension ref="A1:G106"/>
  <sheetViews>
    <sheetView topLeftCell="A89" zoomScale="85" zoomScaleNormal="85" workbookViewId="0">
      <selection activeCell="F101" sqref="F101"/>
    </sheetView>
  </sheetViews>
  <sheetFormatPr defaultRowHeight="15.5" x14ac:dyDescent="0.35"/>
  <cols>
    <col min="1" max="1" width="44.7265625" style="2" bestFit="1" customWidth="1"/>
    <col min="2" max="3" width="19.1796875" style="307" customWidth="1"/>
    <col min="4" max="4" width="8.7265625" style="2"/>
    <col min="5" max="5" width="21.90625" style="2" bestFit="1" customWidth="1"/>
    <col min="6" max="6" width="7.54296875" style="2" bestFit="1" customWidth="1"/>
    <col min="7" max="7" width="11.81640625" style="2" bestFit="1" customWidth="1"/>
    <col min="8" max="16384" width="8.7265625" style="2"/>
  </cols>
  <sheetData>
    <row r="1" spans="1:4" ht="25.5" thickBot="1" x14ac:dyDescent="0.4">
      <c r="A1" s="376" t="s">
        <v>462</v>
      </c>
      <c r="B1" s="377"/>
      <c r="C1" s="378"/>
      <c r="D1" s="254"/>
    </row>
    <row r="2" spans="1:4" ht="16" thickBot="1" x14ac:dyDescent="0.4">
      <c r="A2" s="308"/>
      <c r="B2" s="308"/>
      <c r="C2" s="308"/>
      <c r="D2" s="254"/>
    </row>
    <row r="3" spans="1:4" ht="16" thickBot="1" x14ac:dyDescent="0.4">
      <c r="A3" s="309"/>
      <c r="B3" s="353" t="s">
        <v>465</v>
      </c>
      <c r="C3" s="353" t="s">
        <v>466</v>
      </c>
    </row>
    <row r="4" spans="1:4" ht="16" thickBot="1" x14ac:dyDescent="0.4">
      <c r="A4" s="267" t="s">
        <v>118</v>
      </c>
      <c r="B4" s="291"/>
      <c r="C4" s="292"/>
    </row>
    <row r="5" spans="1:4" x14ac:dyDescent="0.35">
      <c r="A5" s="258" t="str">
        <f>'[1]Price Results PBS'!A7</f>
        <v>Wing</v>
      </c>
      <c r="B5" s="259">
        <v>44089.171746859138</v>
      </c>
      <c r="C5" s="259">
        <v>26453503.048115481</v>
      </c>
    </row>
    <row r="6" spans="1:4" x14ac:dyDescent="0.35">
      <c r="A6" s="260" t="str">
        <f>'[1]Price Results PBS'!A8</f>
        <v>Fuselage</v>
      </c>
      <c r="B6" s="261">
        <v>112254.12928359295</v>
      </c>
      <c r="C6" s="261">
        <v>67352477.57015577</v>
      </c>
    </row>
    <row r="7" spans="1:4" x14ac:dyDescent="0.35">
      <c r="A7" s="260" t="str">
        <f>'[1]Price Results PBS'!A9</f>
        <v>Horizontal tail</v>
      </c>
      <c r="B7" s="261">
        <v>9135.6773543914187</v>
      </c>
      <c r="C7" s="261">
        <v>5481406.4126348514</v>
      </c>
    </row>
    <row r="8" spans="1:4" x14ac:dyDescent="0.35">
      <c r="A8" s="260" t="str">
        <f>'[1]Price Results PBS'!A10</f>
        <v>Vertical Tail</v>
      </c>
      <c r="B8" s="261">
        <v>23492.63557074713</v>
      </c>
      <c r="C8" s="261">
        <v>14095581.342448277</v>
      </c>
    </row>
    <row r="9" spans="1:4" ht="16" thickBot="1" x14ac:dyDescent="0.4">
      <c r="A9" s="262" t="str">
        <f>'[1]Price Results PBS'!A11</f>
        <v>Nacelles</v>
      </c>
      <c r="B9" s="263">
        <v>22125.536986649578</v>
      </c>
      <c r="C9" s="263">
        <v>13275322.191989748</v>
      </c>
    </row>
    <row r="10" spans="1:4" x14ac:dyDescent="0.35">
      <c r="A10" s="260" t="str">
        <f>'[1]Price Results PBS'!A13</f>
        <v>Main Landing Gear</v>
      </c>
      <c r="B10" s="261">
        <v>11886.788665660655</v>
      </c>
      <c r="C10" s="261">
        <v>7132073.1993963933</v>
      </c>
    </row>
    <row r="11" spans="1:4" x14ac:dyDescent="0.35">
      <c r="A11" s="264" t="str">
        <f>'[1]Price Results PBS'!A14</f>
        <v>Nose Landing Gear</v>
      </c>
      <c r="B11" s="261">
        <v>3307.7323697144184</v>
      </c>
      <c r="C11" s="261">
        <v>1984639.4218286511</v>
      </c>
    </row>
    <row r="12" spans="1:4" ht="16" thickBot="1" x14ac:dyDescent="0.4">
      <c r="A12" s="265" t="s">
        <v>152</v>
      </c>
      <c r="B12" s="266">
        <v>25104.006537015561</v>
      </c>
      <c r="C12" s="266">
        <v>15062403.922209337</v>
      </c>
    </row>
    <row r="13" spans="1:4" ht="16" thickBot="1" x14ac:dyDescent="0.4">
      <c r="A13" s="267" t="s">
        <v>119</v>
      </c>
      <c r="B13" s="268">
        <v>394074.37966190686</v>
      </c>
      <c r="C13" s="268">
        <v>236444627.79714411</v>
      </c>
      <c r="D13" s="79"/>
    </row>
    <row r="14" spans="1:4" ht="16" thickBot="1" x14ac:dyDescent="0.4">
      <c r="A14" s="146"/>
      <c r="B14" s="147"/>
      <c r="C14" s="148"/>
    </row>
    <row r="15" spans="1:4" ht="16" thickBot="1" x14ac:dyDescent="0.4">
      <c r="A15" s="267" t="s">
        <v>120</v>
      </c>
      <c r="B15" s="149"/>
      <c r="C15" s="150"/>
    </row>
    <row r="16" spans="1:4" x14ac:dyDescent="0.35">
      <c r="A16" s="258" t="str">
        <f>'[1]Price Results PBS'!A16</f>
        <v>Engine</v>
      </c>
      <c r="B16" s="259">
        <v>54514.992384100791</v>
      </c>
      <c r="C16" s="259">
        <v>32708995.430460475</v>
      </c>
    </row>
    <row r="17" spans="1:7" x14ac:dyDescent="0.35">
      <c r="A17" s="269" t="str">
        <f>'[1]Price Results PBS'!A17</f>
        <v>Engine Control</v>
      </c>
      <c r="B17" s="270">
        <v>6759.8391778562591</v>
      </c>
      <c r="C17" s="270">
        <v>4055903.5067137554</v>
      </c>
    </row>
    <row r="18" spans="1:7" x14ac:dyDescent="0.35">
      <c r="A18" s="271" t="s">
        <v>50</v>
      </c>
      <c r="B18" s="261"/>
      <c r="C18" s="261"/>
    </row>
    <row r="19" spans="1:7" x14ac:dyDescent="0.35">
      <c r="A19" s="271" t="s">
        <v>51</v>
      </c>
      <c r="B19" s="261"/>
      <c r="C19" s="261"/>
    </row>
    <row r="20" spans="1:7" x14ac:dyDescent="0.35">
      <c r="A20" s="271" t="s">
        <v>144</v>
      </c>
      <c r="B20" s="261"/>
      <c r="C20" s="261"/>
    </row>
    <row r="21" spans="1:7" x14ac:dyDescent="0.35">
      <c r="A21" s="271" t="s">
        <v>52</v>
      </c>
      <c r="B21" s="261"/>
      <c r="C21" s="261"/>
    </row>
    <row r="22" spans="1:7" x14ac:dyDescent="0.35">
      <c r="A22" s="271" t="s">
        <v>140</v>
      </c>
      <c r="B22" s="261"/>
      <c r="C22" s="261"/>
    </row>
    <row r="23" spans="1:7" x14ac:dyDescent="0.35">
      <c r="A23" s="271" t="s">
        <v>8</v>
      </c>
      <c r="B23" s="261"/>
      <c r="C23" s="261"/>
    </row>
    <row r="24" spans="1:7" x14ac:dyDescent="0.35">
      <c r="A24" s="271" t="s">
        <v>53</v>
      </c>
      <c r="B24" s="261"/>
      <c r="C24" s="272"/>
    </row>
    <row r="25" spans="1:7" x14ac:dyDescent="0.35">
      <c r="A25" s="271" t="s">
        <v>54</v>
      </c>
      <c r="B25" s="261"/>
      <c r="C25" s="261"/>
    </row>
    <row r="26" spans="1:7" x14ac:dyDescent="0.35">
      <c r="A26" s="271" t="s">
        <v>55</v>
      </c>
      <c r="B26" s="261"/>
      <c r="C26" s="261"/>
    </row>
    <row r="27" spans="1:7" ht="16" thickBot="1" x14ac:dyDescent="0.4">
      <c r="A27" s="271" t="s">
        <v>56</v>
      </c>
      <c r="B27" s="261"/>
      <c r="C27" s="263"/>
      <c r="E27" s="273"/>
      <c r="G27" s="273"/>
    </row>
    <row r="28" spans="1:7" ht="16" thickBot="1" x14ac:dyDescent="0.4">
      <c r="A28" s="274" t="s">
        <v>121</v>
      </c>
      <c r="B28" s="275">
        <v>83651.350262232765</v>
      </c>
      <c r="C28" s="275">
        <v>50190810.157339662</v>
      </c>
      <c r="D28" s="79"/>
    </row>
    <row r="29" spans="1:7" ht="16" thickBot="1" x14ac:dyDescent="0.4">
      <c r="A29" s="151"/>
      <c r="B29" s="276"/>
      <c r="C29" s="277"/>
    </row>
    <row r="30" spans="1:7" ht="16" thickBot="1" x14ac:dyDescent="0.4">
      <c r="A30" s="274" t="s">
        <v>122</v>
      </c>
      <c r="B30" s="278"/>
      <c r="C30" s="279"/>
    </row>
    <row r="31" spans="1:7" x14ac:dyDescent="0.35">
      <c r="A31" s="258" t="s">
        <v>9</v>
      </c>
      <c r="B31" s="280"/>
      <c r="C31" s="281"/>
    </row>
    <row r="32" spans="1:7" ht="16" thickBot="1" x14ac:dyDescent="0.4">
      <c r="A32" s="265" t="s">
        <v>148</v>
      </c>
      <c r="B32" s="266"/>
      <c r="C32" s="266"/>
    </row>
    <row r="33" spans="1:3" x14ac:dyDescent="0.35">
      <c r="A33" s="258" t="s">
        <v>10</v>
      </c>
      <c r="B33" s="280">
        <v>9772.630947624506</v>
      </c>
      <c r="C33" s="281">
        <v>5863578.5685747033</v>
      </c>
    </row>
    <row r="34" spans="1:3" x14ac:dyDescent="0.35">
      <c r="A34" s="260" t="s">
        <v>11</v>
      </c>
      <c r="B34" s="282">
        <v>6905.5395708870492</v>
      </c>
      <c r="C34" s="283">
        <v>4143323.7425322295</v>
      </c>
    </row>
    <row r="35" spans="1:3" ht="16" thickBot="1" x14ac:dyDescent="0.4">
      <c r="A35" s="265" t="s">
        <v>149</v>
      </c>
      <c r="B35" s="266">
        <v>22832.570525926021</v>
      </c>
      <c r="C35" s="266">
        <v>13699542.315555613</v>
      </c>
    </row>
    <row r="36" spans="1:3" x14ac:dyDescent="0.35">
      <c r="A36" s="258" t="str">
        <f>'[1]Price Results PBS'!A20</f>
        <v>Refuelling System</v>
      </c>
      <c r="B36" s="259">
        <v>1001.4739373096882</v>
      </c>
      <c r="C36" s="259">
        <v>600884.36238581291</v>
      </c>
    </row>
    <row r="37" spans="1:3" x14ac:dyDescent="0.35">
      <c r="A37" s="260" t="str">
        <f>'[1]Price Results PBS'!A21</f>
        <v>Fueling System</v>
      </c>
      <c r="B37" s="261">
        <v>2670.6266441894181</v>
      </c>
      <c r="C37" s="261">
        <v>1602375.986513651</v>
      </c>
    </row>
    <row r="38" spans="1:3" ht="16" thickBot="1" x14ac:dyDescent="0.4">
      <c r="A38" s="284" t="s">
        <v>123</v>
      </c>
      <c r="B38" s="285">
        <v>4719.2115062930116</v>
      </c>
      <c r="C38" s="285">
        <v>2831526.903775807</v>
      </c>
    </row>
    <row r="39" spans="1:3" x14ac:dyDescent="0.35">
      <c r="A39" s="286" t="str">
        <f>'[1]Price Results PBS'!A23</f>
        <v>CAU Group</v>
      </c>
      <c r="B39" s="259">
        <v>17864.896506541143</v>
      </c>
      <c r="C39" s="259">
        <v>10718937.903924687</v>
      </c>
    </row>
    <row r="40" spans="1:3" ht="16" thickBot="1" x14ac:dyDescent="0.4">
      <c r="A40" s="265" t="s">
        <v>153</v>
      </c>
      <c r="B40" s="266">
        <v>25690.492194563922</v>
      </c>
      <c r="C40" s="266">
        <v>15414295.316738352</v>
      </c>
    </row>
    <row r="41" spans="1:3" x14ac:dyDescent="0.35">
      <c r="A41" s="264" t="s">
        <v>124</v>
      </c>
      <c r="B41" s="261">
        <v>4835.5776206968185</v>
      </c>
      <c r="C41" s="261">
        <v>2901346.5724180909</v>
      </c>
    </row>
    <row r="42" spans="1:3" x14ac:dyDescent="0.35">
      <c r="A42" s="264" t="s">
        <v>125</v>
      </c>
      <c r="B42" s="261">
        <v>1589.333472626824</v>
      </c>
      <c r="C42" s="261">
        <v>953600.08357609436</v>
      </c>
    </row>
    <row r="43" spans="1:3" ht="16" thickBot="1" x14ac:dyDescent="0.4">
      <c r="A43" s="265" t="s">
        <v>126</v>
      </c>
      <c r="B43" s="266">
        <v>8160.0838657113118</v>
      </c>
      <c r="C43" s="266">
        <v>4896050.3194267871</v>
      </c>
    </row>
    <row r="44" spans="1:3" x14ac:dyDescent="0.35">
      <c r="A44" s="264" t="s">
        <v>150</v>
      </c>
      <c r="B44" s="261">
        <v>6333.0715018552801</v>
      </c>
      <c r="C44" s="261">
        <v>3799842.9011131679</v>
      </c>
    </row>
    <row r="45" spans="1:3" ht="16" thickBot="1" x14ac:dyDescent="0.4">
      <c r="A45" s="265" t="s">
        <v>154</v>
      </c>
      <c r="B45" s="266">
        <v>9233.0093176328046</v>
      </c>
      <c r="C45" s="266">
        <v>5539805.590579683</v>
      </c>
    </row>
    <row r="46" spans="1:3" x14ac:dyDescent="0.35">
      <c r="A46" s="264" t="s">
        <v>151</v>
      </c>
      <c r="B46" s="261">
        <v>10766.612814723381</v>
      </c>
      <c r="C46" s="261">
        <v>6459967.6888340292</v>
      </c>
    </row>
    <row r="47" spans="1:3" ht="16" thickBot="1" x14ac:dyDescent="0.4">
      <c r="A47" s="265" t="s">
        <v>155</v>
      </c>
      <c r="B47" s="266">
        <v>15218.911339095052</v>
      </c>
      <c r="C47" s="266">
        <v>9131346.803457031</v>
      </c>
    </row>
    <row r="48" spans="1:3" x14ac:dyDescent="0.35">
      <c r="A48" s="264" t="s">
        <v>92</v>
      </c>
      <c r="B48" s="261">
        <v>62275.00195554841</v>
      </c>
      <c r="C48" s="261">
        <v>37365001.173329048</v>
      </c>
    </row>
    <row r="49" spans="1:3" ht="16" thickBot="1" x14ac:dyDescent="0.4">
      <c r="A49" s="265" t="s">
        <v>156</v>
      </c>
      <c r="B49" s="266">
        <v>87754.522031997069</v>
      </c>
      <c r="C49" s="266">
        <v>52652713.219198242</v>
      </c>
    </row>
    <row r="50" spans="1:3" x14ac:dyDescent="0.35">
      <c r="A50" s="286" t="s">
        <v>18</v>
      </c>
      <c r="B50" s="259">
        <v>62242.468530842649</v>
      </c>
      <c r="C50" s="259">
        <v>37345481.11850559</v>
      </c>
    </row>
    <row r="51" spans="1:3" ht="16" thickBot="1" x14ac:dyDescent="0.4">
      <c r="A51" s="265" t="s">
        <v>127</v>
      </c>
      <c r="B51" s="266">
        <v>90283.061542679265</v>
      </c>
      <c r="C51" s="266">
        <v>54169836.925607562</v>
      </c>
    </row>
    <row r="52" spans="1:3" x14ac:dyDescent="0.35">
      <c r="A52" s="271" t="str">
        <f>'[1]Price Results PBS'!A36</f>
        <v>Bus interface and adapter unit</v>
      </c>
      <c r="B52" s="261">
        <v>40814.47648133288</v>
      </c>
      <c r="C52" s="261">
        <v>24488685.888799727</v>
      </c>
    </row>
    <row r="53" spans="1:3" x14ac:dyDescent="0.35">
      <c r="A53" s="271" t="str">
        <f>'[1]Price Results PBS'!A37</f>
        <v>ADF (ARN 149) &amp; Digital Map</v>
      </c>
      <c r="B53" s="261">
        <v>24101.570476173263</v>
      </c>
      <c r="C53" s="261">
        <v>14460942.285703957</v>
      </c>
    </row>
    <row r="54" spans="1:3" x14ac:dyDescent="0.35">
      <c r="A54" s="271" t="str">
        <f>'[1]Price Results PBS'!A38</f>
        <v>CNI MS &amp; Data Loader &amp; Mission Computer</v>
      </c>
      <c r="B54" s="261">
        <v>76191.309226651996</v>
      </c>
      <c r="C54" s="261">
        <v>45714785.535991199</v>
      </c>
    </row>
    <row r="55" spans="1:3" x14ac:dyDescent="0.35">
      <c r="A55" s="271" t="str">
        <f>'[1]Price Results PBS'!A39</f>
        <v>VHF NAV (ARN 147)</v>
      </c>
      <c r="B55" s="261">
        <v>20497.888874371813</v>
      </c>
      <c r="C55" s="261">
        <v>12298733.324623087</v>
      </c>
    </row>
    <row r="56" spans="1:3" x14ac:dyDescent="0.35">
      <c r="A56" s="271" t="str">
        <f>'[1]Price Results PBS'!A40</f>
        <v>Radalt</v>
      </c>
      <c r="B56" s="261">
        <v>7367.8234889764308</v>
      </c>
      <c r="C56" s="261">
        <v>4420694.0933858585</v>
      </c>
    </row>
    <row r="57" spans="1:3" x14ac:dyDescent="0.35">
      <c r="A57" s="271" t="str">
        <f>'[1]Price Results PBS'!A41</f>
        <v>Color weather radar</v>
      </c>
      <c r="B57" s="261">
        <v>32923.959763227882</v>
      </c>
      <c r="C57" s="261">
        <v>19754375.857936729</v>
      </c>
    </row>
    <row r="58" spans="1:3" x14ac:dyDescent="0.35">
      <c r="A58" s="271" t="str">
        <f>'[1]Price Results PBS'!A42</f>
        <v>Air Data Computer</v>
      </c>
      <c r="B58" s="261">
        <v>8709.7632205304326</v>
      </c>
      <c r="C58" s="261">
        <v>5225857.932318259</v>
      </c>
    </row>
    <row r="59" spans="1:3" x14ac:dyDescent="0.35">
      <c r="A59" s="271" t="str">
        <f>'[1]Price Results PBS'!A43</f>
        <v>GPS/INS &amp; MDU</v>
      </c>
      <c r="B59" s="261">
        <v>33608.59578517887</v>
      </c>
      <c r="C59" s="261">
        <v>20165157.471107323</v>
      </c>
    </row>
    <row r="60" spans="1:3" x14ac:dyDescent="0.35">
      <c r="A60" s="271" t="str">
        <f>'[1]Price Results PBS'!A44</f>
        <v>UHF/VHF DF</v>
      </c>
      <c r="B60" s="261">
        <v>6655.0583924446391</v>
      </c>
      <c r="C60" s="261">
        <v>3993035.0354667837</v>
      </c>
    </row>
    <row r="61" spans="1:3" x14ac:dyDescent="0.35">
      <c r="A61" s="271" t="s">
        <v>26</v>
      </c>
      <c r="B61" s="261"/>
      <c r="C61" s="261"/>
    </row>
    <row r="62" spans="1:3" x14ac:dyDescent="0.35">
      <c r="A62" s="271" t="str">
        <f>'[1]Price Results PBS'!A45</f>
        <v>Mission SW</v>
      </c>
      <c r="B62" s="261">
        <v>4900.3013010046425</v>
      </c>
      <c r="C62" s="261">
        <v>2940180.7806027858</v>
      </c>
    </row>
    <row r="63" spans="1:3" x14ac:dyDescent="0.35">
      <c r="A63" s="260" t="str">
        <f>'[1]Price Results PBS'!A46</f>
        <v>Air Data SW</v>
      </c>
      <c r="B63" s="261">
        <v>4900.3013010046425</v>
      </c>
      <c r="C63" s="261">
        <v>2940180.7806027858</v>
      </c>
    </row>
    <row r="64" spans="1:3" ht="16" thickBot="1" x14ac:dyDescent="0.4">
      <c r="A64" s="265" t="s">
        <v>128</v>
      </c>
      <c r="B64" s="266">
        <v>362756.84521607589</v>
      </c>
      <c r="C64" s="266">
        <v>217654107.12964553</v>
      </c>
    </row>
    <row r="65" spans="1:5" x14ac:dyDescent="0.35">
      <c r="A65" s="287" t="str">
        <f>'[1]Price Results PBS'!A48</f>
        <v>VHF/UHF Radio</v>
      </c>
      <c r="B65" s="261">
        <v>14589.018456950533</v>
      </c>
      <c r="C65" s="261">
        <v>8753411.0741703194</v>
      </c>
    </row>
    <row r="66" spans="1:5" x14ac:dyDescent="0.35">
      <c r="A66" s="287" t="str">
        <f>'[1]Price Results PBS'!A49</f>
        <v>HF</v>
      </c>
      <c r="B66" s="261">
        <v>29588.545251974763</v>
      </c>
      <c r="C66" s="261">
        <v>17753127.151184857</v>
      </c>
    </row>
    <row r="67" spans="1:5" x14ac:dyDescent="0.35">
      <c r="A67" s="287" t="str">
        <f>'[1]Price Results PBS'!A50</f>
        <v>INTERCOM System</v>
      </c>
      <c r="B67" s="261">
        <v>30322.689907481057</v>
      </c>
      <c r="C67" s="261">
        <v>18193613.944488633</v>
      </c>
    </row>
    <row r="68" spans="1:5" x14ac:dyDescent="0.35">
      <c r="A68" s="287" t="str">
        <f>'[1]Price Results PBS'!A51</f>
        <v>CVR</v>
      </c>
      <c r="B68" s="261">
        <v>28266.43009874137</v>
      </c>
      <c r="C68" s="261">
        <v>16959858.059244823</v>
      </c>
    </row>
    <row r="69" spans="1:5" x14ac:dyDescent="0.35">
      <c r="A69" s="287" t="str">
        <f>'[1]Price Results PBS'!A52</f>
        <v>FDR</v>
      </c>
      <c r="B69" s="261">
        <v>14922.805194854895</v>
      </c>
      <c r="C69" s="261">
        <v>8953683.1169129368</v>
      </c>
    </row>
    <row r="70" spans="1:5" x14ac:dyDescent="0.35">
      <c r="A70" s="287" t="str">
        <f>'[1]Price Results PBS'!A53</f>
        <v>ELT</v>
      </c>
      <c r="B70" s="261">
        <v>5166.8705333750522</v>
      </c>
      <c r="C70" s="261">
        <v>3100122.3200250315</v>
      </c>
    </row>
    <row r="71" spans="1:5" x14ac:dyDescent="0.35">
      <c r="A71" s="260" t="str">
        <f>'[1]Price Results PBS'!A54</f>
        <v>TCAS II SYSTEM</v>
      </c>
      <c r="B71" s="261">
        <v>18526.047316935972</v>
      </c>
      <c r="C71" s="261">
        <v>11115628.390161583</v>
      </c>
    </row>
    <row r="72" spans="1:5" ht="16" thickBot="1" x14ac:dyDescent="0.4">
      <c r="A72" s="265" t="s">
        <v>129</v>
      </c>
      <c r="B72" s="266">
        <v>201115.34173692306</v>
      </c>
      <c r="C72" s="266">
        <v>120669205.04215384</v>
      </c>
    </row>
    <row r="73" spans="1:5" x14ac:dyDescent="0.35">
      <c r="A73" s="258" t="str">
        <f>'[1]Price Results PBS'!A56</f>
        <v>Electrical Generators</v>
      </c>
      <c r="B73" s="259">
        <v>22403.249575255599</v>
      </c>
      <c r="C73" s="259">
        <v>13441949.745153358</v>
      </c>
    </row>
    <row r="74" spans="1:5" x14ac:dyDescent="0.35">
      <c r="A74" s="269" t="str">
        <f>'[1]Price Results PBS'!A57</f>
        <v>Electrical Distribution and Others</v>
      </c>
      <c r="B74" s="270">
        <v>19688.890310673138</v>
      </c>
      <c r="C74" s="270">
        <v>11813334.186403882</v>
      </c>
    </row>
    <row r="75" spans="1:5" x14ac:dyDescent="0.35">
      <c r="A75" s="287" t="s">
        <v>57</v>
      </c>
      <c r="B75" s="261"/>
      <c r="C75" s="261"/>
    </row>
    <row r="76" spans="1:5" x14ac:dyDescent="0.35">
      <c r="A76" s="287" t="s">
        <v>58</v>
      </c>
      <c r="B76" s="261"/>
      <c r="C76" s="261"/>
    </row>
    <row r="77" spans="1:5" x14ac:dyDescent="0.35">
      <c r="A77" s="287" t="s">
        <v>59</v>
      </c>
      <c r="B77" s="261"/>
      <c r="C77" s="261"/>
    </row>
    <row r="78" spans="1:5" x14ac:dyDescent="0.35">
      <c r="A78" s="287" t="s">
        <v>60</v>
      </c>
      <c r="B78" s="261"/>
      <c r="C78" s="261"/>
      <c r="E78" s="273"/>
    </row>
    <row r="79" spans="1:5" x14ac:dyDescent="0.35">
      <c r="A79" s="287" t="s">
        <v>61</v>
      </c>
      <c r="B79" s="261"/>
      <c r="C79" s="261"/>
    </row>
    <row r="80" spans="1:5" x14ac:dyDescent="0.35">
      <c r="A80" s="260" t="s">
        <v>62</v>
      </c>
      <c r="B80" s="261"/>
      <c r="C80" s="261"/>
    </row>
    <row r="81" spans="1:4" x14ac:dyDescent="0.35">
      <c r="A81" s="260" t="s">
        <v>63</v>
      </c>
      <c r="B81" s="261"/>
      <c r="C81" s="261"/>
    </row>
    <row r="82" spans="1:4" ht="16" thickBot="1" x14ac:dyDescent="0.4">
      <c r="A82" s="265" t="s">
        <v>130</v>
      </c>
      <c r="B82" s="266">
        <v>80049.304724389687</v>
      </c>
      <c r="C82" s="266">
        <v>48029582.834633812</v>
      </c>
    </row>
    <row r="83" spans="1:4" ht="16" thickBot="1" x14ac:dyDescent="0.4">
      <c r="A83" s="267" t="s">
        <v>131</v>
      </c>
      <c r="B83" s="268">
        <v>1168416.5961844744</v>
      </c>
      <c r="C83" s="268">
        <v>701049957.71068466</v>
      </c>
      <c r="D83" s="79"/>
    </row>
    <row r="84" spans="1:4" ht="16" thickBot="1" x14ac:dyDescent="0.4">
      <c r="A84" s="288"/>
      <c r="B84" s="289"/>
      <c r="C84" s="290"/>
    </row>
    <row r="85" spans="1:4" ht="16" thickBot="1" x14ac:dyDescent="0.4">
      <c r="A85" s="267" t="s">
        <v>132</v>
      </c>
      <c r="B85" s="291"/>
      <c r="C85" s="292"/>
    </row>
    <row r="86" spans="1:4" x14ac:dyDescent="0.35">
      <c r="A86" s="264" t="s">
        <v>38</v>
      </c>
      <c r="B86" s="261">
        <v>6642.3602662855928</v>
      </c>
      <c r="C86" s="261">
        <v>3985416.1597713558</v>
      </c>
    </row>
    <row r="87" spans="1:4" ht="16" thickBot="1" x14ac:dyDescent="0.4">
      <c r="A87" s="265" t="s">
        <v>157</v>
      </c>
      <c r="B87" s="266">
        <v>8873.0165631377349</v>
      </c>
      <c r="C87" s="266">
        <v>5323809.9378826413</v>
      </c>
    </row>
    <row r="88" spans="1:4" x14ac:dyDescent="0.35">
      <c r="A88" s="264" t="s">
        <v>96</v>
      </c>
      <c r="B88" s="261">
        <v>6923.8052160982752</v>
      </c>
      <c r="C88" s="261">
        <v>4154283.1296589649</v>
      </c>
    </row>
    <row r="89" spans="1:4" ht="16" thickBot="1" x14ac:dyDescent="0.4">
      <c r="A89" s="265" t="s">
        <v>158</v>
      </c>
      <c r="B89" s="266">
        <v>10718.618247357179</v>
      </c>
      <c r="C89" s="266">
        <v>6431170.9484143071</v>
      </c>
    </row>
    <row r="90" spans="1:4" x14ac:dyDescent="0.35">
      <c r="A90" s="264" t="s">
        <v>39</v>
      </c>
      <c r="B90" s="261">
        <v>9482.8705162369934</v>
      </c>
      <c r="C90" s="261">
        <v>5689722.3097421955</v>
      </c>
    </row>
    <row r="91" spans="1:4" ht="16" thickBot="1" x14ac:dyDescent="0.4">
      <c r="A91" s="265" t="s">
        <v>159</v>
      </c>
      <c r="B91" s="266">
        <v>12729.71397079226</v>
      </c>
      <c r="C91" s="266">
        <v>7637828.3824753556</v>
      </c>
    </row>
    <row r="92" spans="1:4" x14ac:dyDescent="0.35">
      <c r="A92" s="264" t="s">
        <v>40</v>
      </c>
      <c r="B92" s="261">
        <v>8952.8707161316779</v>
      </c>
      <c r="C92" s="261">
        <v>5371722.4296790073</v>
      </c>
    </row>
    <row r="93" spans="1:4" ht="16" thickBot="1" x14ac:dyDescent="0.4">
      <c r="A93" s="265" t="s">
        <v>160</v>
      </c>
      <c r="B93" s="266">
        <v>11487.953485667636</v>
      </c>
      <c r="C93" s="266">
        <v>6892772.0914005814</v>
      </c>
    </row>
    <row r="94" spans="1:4" x14ac:dyDescent="0.35">
      <c r="A94" s="264" t="s">
        <v>161</v>
      </c>
      <c r="B94" s="261">
        <v>24032.625118992644</v>
      </c>
      <c r="C94" s="261">
        <v>14419575.071395587</v>
      </c>
    </row>
    <row r="95" spans="1:4" ht="16" thickBot="1" x14ac:dyDescent="0.4">
      <c r="A95" s="265" t="s">
        <v>133</v>
      </c>
      <c r="B95" s="266">
        <v>33814.857833078073</v>
      </c>
      <c r="C95" s="266">
        <v>20288914.699846845</v>
      </c>
    </row>
    <row r="96" spans="1:4" x14ac:dyDescent="0.35">
      <c r="A96" s="264" t="s">
        <v>134</v>
      </c>
      <c r="B96" s="261">
        <v>15702.232751377449</v>
      </c>
      <c r="C96" s="261">
        <v>9421339.6508264691</v>
      </c>
    </row>
    <row r="97" spans="1:6" ht="16" thickBot="1" x14ac:dyDescent="0.4">
      <c r="A97" s="265" t="s">
        <v>162</v>
      </c>
      <c r="B97" s="266">
        <v>22105.83447726228</v>
      </c>
      <c r="C97" s="266">
        <v>13263500.686357368</v>
      </c>
    </row>
    <row r="98" spans="1:6" x14ac:dyDescent="0.35">
      <c r="A98" s="264" t="s">
        <v>135</v>
      </c>
      <c r="B98" s="261">
        <v>585.71326679883339</v>
      </c>
      <c r="C98" s="261">
        <v>351427.96007930004</v>
      </c>
    </row>
    <row r="99" spans="1:6" ht="16" thickBot="1" x14ac:dyDescent="0.4">
      <c r="A99" s="265" t="s">
        <v>136</v>
      </c>
      <c r="B99" s="266">
        <v>738.25213454882476</v>
      </c>
      <c r="C99" s="266">
        <v>442951.28072929487</v>
      </c>
    </row>
    <row r="100" spans="1:6" ht="16" thickBot="1" x14ac:dyDescent="0.4">
      <c r="A100" s="264" t="s">
        <v>137</v>
      </c>
      <c r="B100" s="261">
        <v>6333.1183436411511</v>
      </c>
      <c r="C100" s="261">
        <v>3799871.0061846906</v>
      </c>
    </row>
    <row r="101" spans="1:6" ht="16" thickBot="1" x14ac:dyDescent="0.4">
      <c r="A101" s="265" t="s">
        <v>138</v>
      </c>
      <c r="B101" s="266">
        <v>7791.674591601969</v>
      </c>
      <c r="C101" s="266">
        <v>4675004.7549611814</v>
      </c>
      <c r="E101" s="293" t="s">
        <v>118</v>
      </c>
      <c r="F101" s="294">
        <f>C13/C106</f>
        <v>0.12798948193190529</v>
      </c>
    </row>
    <row r="102" spans="1:6" ht="16" thickBot="1" x14ac:dyDescent="0.4">
      <c r="A102" s="274" t="s">
        <v>139</v>
      </c>
      <c r="B102" s="275">
        <v>133995.79903848536</v>
      </c>
      <c r="C102" s="275">
        <v>80397479.423091218</v>
      </c>
      <c r="D102" s="79"/>
      <c r="E102" s="192" t="s">
        <v>120</v>
      </c>
      <c r="F102" s="295">
        <f>C28/C106</f>
        <v>2.7168711125430373E-2</v>
      </c>
    </row>
    <row r="103" spans="1:6" ht="16" thickBot="1" x14ac:dyDescent="0.4">
      <c r="A103" s="296"/>
      <c r="B103" s="297"/>
      <c r="C103" s="298"/>
      <c r="E103" s="192" t="s">
        <v>143</v>
      </c>
      <c r="F103" s="295">
        <f>C83/C106</f>
        <v>0.37948428658212213</v>
      </c>
    </row>
    <row r="104" spans="1:6" ht="16" thickBot="1" x14ac:dyDescent="0.4">
      <c r="A104" s="299" t="s">
        <v>163</v>
      </c>
      <c r="B104" s="300">
        <v>2148098.6496020309</v>
      </c>
      <c r="C104" s="300">
        <v>1288859189.7612185</v>
      </c>
      <c r="D104" s="79"/>
      <c r="E104" s="192" t="s">
        <v>82</v>
      </c>
      <c r="F104" s="295">
        <f>C102/C106</f>
        <v>4.3519837332995845E-2</v>
      </c>
    </row>
    <row r="105" spans="1:6" ht="16" thickBot="1" x14ac:dyDescent="0.4">
      <c r="A105" s="301"/>
      <c r="B105" s="302"/>
      <c r="C105" s="303"/>
      <c r="E105" s="192" t="s">
        <v>165</v>
      </c>
      <c r="F105" s="295">
        <f>C104/C106-SUM(F101:F104)</f>
        <v>0.11950809118010597</v>
      </c>
    </row>
    <row r="106" spans="1:6" ht="16" thickBot="1" x14ac:dyDescent="0.4">
      <c r="A106" s="304" t="s">
        <v>164</v>
      </c>
      <c r="B106" s="305">
        <v>3078959.0965886377</v>
      </c>
      <c r="C106" s="305">
        <v>1847375457.9531827</v>
      </c>
      <c r="D106" s="79"/>
      <c r="E106" s="195" t="s">
        <v>166</v>
      </c>
      <c r="F106" s="306">
        <f>1-SUM(F101:F105)</f>
        <v>0.30232959184744046</v>
      </c>
    </row>
  </sheetData>
  <mergeCells count="1">
    <mergeCell ref="A1:C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143284-E3E6-4F3B-8B19-6CF551F187C0}">
  <sheetPr>
    <tabColor rgb="FF00B050"/>
  </sheetPr>
  <dimension ref="A1:F106"/>
  <sheetViews>
    <sheetView zoomScale="85" zoomScaleNormal="85" workbookViewId="0">
      <selection sqref="A1:C1"/>
    </sheetView>
  </sheetViews>
  <sheetFormatPr defaultRowHeight="15.5" x14ac:dyDescent="0.35"/>
  <cols>
    <col min="1" max="1" width="44.7265625" style="2" bestFit="1" customWidth="1"/>
    <col min="2" max="3" width="19.1796875" style="307" customWidth="1"/>
    <col min="4" max="4" width="8.7265625" style="2"/>
    <col min="5" max="5" width="21.90625" style="2" bestFit="1" customWidth="1"/>
    <col min="6" max="6" width="14.6328125" style="2" bestFit="1" customWidth="1"/>
    <col min="7" max="16384" width="8.7265625" style="2"/>
  </cols>
  <sheetData>
    <row r="1" spans="1:3" ht="25.5" thickBot="1" x14ac:dyDescent="0.4">
      <c r="A1" s="376" t="s">
        <v>463</v>
      </c>
      <c r="B1" s="377"/>
      <c r="C1" s="378"/>
    </row>
    <row r="2" spans="1:3" ht="16" thickBot="1" x14ac:dyDescent="0.4">
      <c r="A2" s="308"/>
      <c r="B2" s="308"/>
      <c r="C2" s="308"/>
    </row>
    <row r="3" spans="1:3" x14ac:dyDescent="0.35">
      <c r="A3" s="309"/>
      <c r="B3" s="353" t="s">
        <v>465</v>
      </c>
      <c r="C3" s="353" t="s">
        <v>466</v>
      </c>
    </row>
    <row r="4" spans="1:3" ht="16" thickBot="1" x14ac:dyDescent="0.4">
      <c r="A4" s="255" t="s">
        <v>118</v>
      </c>
      <c r="B4" s="256"/>
      <c r="C4" s="257"/>
    </row>
    <row r="5" spans="1:3" x14ac:dyDescent="0.35">
      <c r="A5" s="258" t="str">
        <f>'[1]Price Results PBS'!A7</f>
        <v>Wing</v>
      </c>
      <c r="B5" s="259">
        <v>1265123.6399934192</v>
      </c>
      <c r="C5" s="259">
        <v>759074183.99605155</v>
      </c>
    </row>
    <row r="6" spans="1:3" x14ac:dyDescent="0.35">
      <c r="A6" s="260" t="str">
        <f>'[1]Price Results PBS'!A8</f>
        <v>Fuselage</v>
      </c>
      <c r="B6" s="261">
        <v>1829904.7846424759</v>
      </c>
      <c r="C6" s="261">
        <v>1097942870.7854855</v>
      </c>
    </row>
    <row r="7" spans="1:3" x14ac:dyDescent="0.35">
      <c r="A7" s="260" t="str">
        <f>'[1]Price Results PBS'!A9</f>
        <v>Horizontal tail</v>
      </c>
      <c r="B7" s="261">
        <v>190021.29616785864</v>
      </c>
      <c r="C7" s="261">
        <v>114012777.70071518</v>
      </c>
    </row>
    <row r="8" spans="1:3" x14ac:dyDescent="0.35">
      <c r="A8" s="260" t="str">
        <f>'[1]Price Results PBS'!A10</f>
        <v>Vertical Tail</v>
      </c>
      <c r="B8" s="261">
        <v>203312.69144597117</v>
      </c>
      <c r="C8" s="261">
        <v>121987614.86758269</v>
      </c>
    </row>
    <row r="9" spans="1:3" ht="16" thickBot="1" x14ac:dyDescent="0.4">
      <c r="A9" s="262" t="str">
        <f>'[1]Price Results PBS'!A11</f>
        <v>Nacelles</v>
      </c>
      <c r="B9" s="263">
        <v>336060.08169098245</v>
      </c>
      <c r="C9" s="263">
        <v>201636049.01458946</v>
      </c>
    </row>
    <row r="10" spans="1:3" x14ac:dyDescent="0.35">
      <c r="A10" s="260" t="str">
        <f>'[1]Price Results PBS'!A13</f>
        <v>Main Landing Gear</v>
      </c>
      <c r="B10" s="261">
        <v>858667.08919162408</v>
      </c>
      <c r="C10" s="261">
        <v>515200253.51497442</v>
      </c>
    </row>
    <row r="11" spans="1:3" x14ac:dyDescent="0.35">
      <c r="A11" s="264" t="str">
        <f>'[1]Price Results PBS'!A14</f>
        <v>Nose Landing Gear</v>
      </c>
      <c r="B11" s="261">
        <v>104652.84559895856</v>
      </c>
      <c r="C11" s="261">
        <v>62791707.359375134</v>
      </c>
    </row>
    <row r="12" spans="1:3" ht="16" thickBot="1" x14ac:dyDescent="0.4">
      <c r="A12" s="265" t="s">
        <v>152</v>
      </c>
      <c r="B12" s="266">
        <v>1018110.8063022506</v>
      </c>
      <c r="C12" s="266">
        <v>610866483.78135037</v>
      </c>
    </row>
    <row r="13" spans="1:3" ht="16" thickBot="1" x14ac:dyDescent="0.4">
      <c r="A13" s="267" t="s">
        <v>119</v>
      </c>
      <c r="B13" s="268">
        <v>5497191.996723053</v>
      </c>
      <c r="C13" s="268">
        <v>3298315198.0338316</v>
      </c>
    </row>
    <row r="14" spans="1:3" ht="16" thickBot="1" x14ac:dyDescent="0.4">
      <c r="A14" s="146"/>
      <c r="B14" s="147"/>
      <c r="C14" s="148"/>
    </row>
    <row r="15" spans="1:3" ht="16" thickBot="1" x14ac:dyDescent="0.4">
      <c r="A15" s="267" t="s">
        <v>120</v>
      </c>
      <c r="B15" s="149"/>
      <c r="C15" s="150"/>
    </row>
    <row r="16" spans="1:3" x14ac:dyDescent="0.35">
      <c r="A16" s="258" t="str">
        <f>'[1]Price Results PBS'!A16</f>
        <v>Engine</v>
      </c>
      <c r="B16" s="259">
        <v>2979165.9707699222</v>
      </c>
      <c r="C16" s="259">
        <v>1787499582.4619534</v>
      </c>
    </row>
    <row r="17" spans="1:3" x14ac:dyDescent="0.35">
      <c r="A17" s="269" t="str">
        <f>'[1]Price Results PBS'!A17</f>
        <v>Engine Control</v>
      </c>
      <c r="B17" s="270">
        <v>157126.5372827668</v>
      </c>
      <c r="C17" s="270">
        <v>94275922.369660079</v>
      </c>
    </row>
    <row r="18" spans="1:3" x14ac:dyDescent="0.35">
      <c r="A18" s="271" t="s">
        <v>50</v>
      </c>
      <c r="B18" s="261"/>
      <c r="C18" s="261"/>
    </row>
    <row r="19" spans="1:3" x14ac:dyDescent="0.35">
      <c r="A19" s="271" t="s">
        <v>51</v>
      </c>
      <c r="B19" s="261"/>
      <c r="C19" s="261"/>
    </row>
    <row r="20" spans="1:3" x14ac:dyDescent="0.35">
      <c r="A20" s="271" t="s">
        <v>144</v>
      </c>
      <c r="B20" s="261"/>
      <c r="C20" s="261"/>
    </row>
    <row r="21" spans="1:3" x14ac:dyDescent="0.35">
      <c r="A21" s="271" t="s">
        <v>52</v>
      </c>
      <c r="B21" s="261"/>
      <c r="C21" s="261"/>
    </row>
    <row r="22" spans="1:3" x14ac:dyDescent="0.35">
      <c r="A22" s="271" t="s">
        <v>140</v>
      </c>
      <c r="B22" s="261"/>
      <c r="C22" s="261"/>
    </row>
    <row r="23" spans="1:3" x14ac:dyDescent="0.35">
      <c r="A23" s="271" t="s">
        <v>8</v>
      </c>
      <c r="B23" s="261"/>
      <c r="C23" s="261"/>
    </row>
    <row r="24" spans="1:3" x14ac:dyDescent="0.35">
      <c r="A24" s="271" t="s">
        <v>53</v>
      </c>
      <c r="B24" s="261"/>
      <c r="C24" s="261"/>
    </row>
    <row r="25" spans="1:3" x14ac:dyDescent="0.35">
      <c r="A25" s="271" t="s">
        <v>54</v>
      </c>
      <c r="B25" s="261"/>
      <c r="C25" s="261"/>
    </row>
    <row r="26" spans="1:3" x14ac:dyDescent="0.35">
      <c r="A26" s="271" t="s">
        <v>55</v>
      </c>
      <c r="B26" s="261"/>
      <c r="C26" s="261"/>
    </row>
    <row r="27" spans="1:3" ht="16" thickBot="1" x14ac:dyDescent="0.4">
      <c r="A27" s="271" t="s">
        <v>56</v>
      </c>
      <c r="B27" s="261"/>
      <c r="C27" s="261"/>
    </row>
    <row r="28" spans="1:3" ht="16" thickBot="1" x14ac:dyDescent="0.4">
      <c r="A28" s="274" t="s">
        <v>121</v>
      </c>
      <c r="B28" s="275">
        <v>4264066.1651625549</v>
      </c>
      <c r="C28" s="275">
        <v>2558439699.0975327</v>
      </c>
    </row>
    <row r="29" spans="1:3" ht="16" thickBot="1" x14ac:dyDescent="0.4">
      <c r="A29" s="151"/>
      <c r="B29" s="276"/>
      <c r="C29" s="277"/>
    </row>
    <row r="30" spans="1:3" ht="16" thickBot="1" x14ac:dyDescent="0.4">
      <c r="A30" s="274" t="s">
        <v>122</v>
      </c>
      <c r="B30" s="278"/>
      <c r="C30" s="279"/>
    </row>
    <row r="31" spans="1:3" x14ac:dyDescent="0.35">
      <c r="A31" s="258" t="s">
        <v>9</v>
      </c>
      <c r="B31" s="280"/>
      <c r="C31" s="281"/>
    </row>
    <row r="32" spans="1:3" ht="16" thickBot="1" x14ac:dyDescent="0.4">
      <c r="A32" s="265" t="s">
        <v>148</v>
      </c>
      <c r="B32" s="266"/>
      <c r="C32" s="266"/>
    </row>
    <row r="33" spans="1:3" x14ac:dyDescent="0.35">
      <c r="A33" s="258" t="s">
        <v>10</v>
      </c>
      <c r="B33" s="280">
        <v>27884.625680171903</v>
      </c>
      <c r="C33" s="281">
        <v>16730775.408103142</v>
      </c>
    </row>
    <row r="34" spans="1:3" x14ac:dyDescent="0.35">
      <c r="A34" s="260" t="s">
        <v>11</v>
      </c>
      <c r="B34" s="282">
        <v>20789.473503776368</v>
      </c>
      <c r="C34" s="283">
        <v>12473684.10226582</v>
      </c>
    </row>
    <row r="35" spans="1:3" ht="16" thickBot="1" x14ac:dyDescent="0.4">
      <c r="A35" s="265" t="s">
        <v>149</v>
      </c>
      <c r="B35" s="266">
        <v>55220.892928833375</v>
      </c>
      <c r="C35" s="266">
        <v>33132535.757300027</v>
      </c>
    </row>
    <row r="36" spans="1:3" x14ac:dyDescent="0.35">
      <c r="A36" s="258" t="str">
        <f>'[1]Price Results PBS'!A20</f>
        <v>Refuelling System</v>
      </c>
      <c r="B36" s="259">
        <v>20052.764774400432</v>
      </c>
      <c r="C36" s="259">
        <v>12031658.864640258</v>
      </c>
    </row>
    <row r="37" spans="1:3" x14ac:dyDescent="0.35">
      <c r="A37" s="260" t="str">
        <f>'[1]Price Results PBS'!A21</f>
        <v>Fueling System</v>
      </c>
      <c r="B37" s="261">
        <v>59608.220487314713</v>
      </c>
      <c r="C37" s="261">
        <v>35764932.292388827</v>
      </c>
    </row>
    <row r="38" spans="1:3" ht="16" thickBot="1" x14ac:dyDescent="0.4">
      <c r="A38" s="284" t="s">
        <v>123</v>
      </c>
      <c r="B38" s="285">
        <v>85132.542390239294</v>
      </c>
      <c r="C38" s="285">
        <v>51079525.43414358</v>
      </c>
    </row>
    <row r="39" spans="1:3" x14ac:dyDescent="0.35">
      <c r="A39" s="286" t="str">
        <f>'[1]Price Results PBS'!A23</f>
        <v>CAU Group</v>
      </c>
      <c r="B39" s="259">
        <v>206754.43648168768</v>
      </c>
      <c r="C39" s="259">
        <v>124052661.8890126</v>
      </c>
    </row>
    <row r="40" spans="1:3" ht="16" thickBot="1" x14ac:dyDescent="0.4">
      <c r="A40" s="265" t="s">
        <v>153</v>
      </c>
      <c r="B40" s="266">
        <v>248164.52291632493</v>
      </c>
      <c r="C40" s="266">
        <v>148898713.74979496</v>
      </c>
    </row>
    <row r="41" spans="1:3" x14ac:dyDescent="0.35">
      <c r="A41" s="264" t="s">
        <v>124</v>
      </c>
      <c r="B41" s="261">
        <v>49199.50169334386</v>
      </c>
      <c r="C41" s="261">
        <v>29519701.016006317</v>
      </c>
    </row>
    <row r="42" spans="1:3" x14ac:dyDescent="0.35">
      <c r="A42" s="264" t="s">
        <v>125</v>
      </c>
      <c r="B42" s="261">
        <v>21391.379389670103</v>
      </c>
      <c r="C42" s="261">
        <v>12834827.633802062</v>
      </c>
    </row>
    <row r="43" spans="1:3" ht="16" thickBot="1" x14ac:dyDescent="0.4">
      <c r="A43" s="265" t="s">
        <v>126</v>
      </c>
      <c r="B43" s="266">
        <v>77311.099561779221</v>
      </c>
      <c r="C43" s="266">
        <v>46386659.737067536</v>
      </c>
    </row>
    <row r="44" spans="1:3" x14ac:dyDescent="0.35">
      <c r="A44" s="264" t="s">
        <v>150</v>
      </c>
      <c r="B44" s="261">
        <v>17811.982979148172</v>
      </c>
      <c r="C44" s="261">
        <v>10687189.787488904</v>
      </c>
    </row>
    <row r="45" spans="1:3" ht="16" thickBot="1" x14ac:dyDescent="0.4">
      <c r="A45" s="265" t="s">
        <v>154</v>
      </c>
      <c r="B45" s="266">
        <v>20087.935623731541</v>
      </c>
      <c r="C45" s="266">
        <v>12052761.374238925</v>
      </c>
    </row>
    <row r="46" spans="1:3" x14ac:dyDescent="0.35">
      <c r="A46" s="264" t="s">
        <v>151</v>
      </c>
      <c r="B46" s="261">
        <v>124912.19443932812</v>
      </c>
      <c r="C46" s="261">
        <v>74947316.663596869</v>
      </c>
    </row>
    <row r="47" spans="1:3" ht="16" thickBot="1" x14ac:dyDescent="0.4">
      <c r="A47" s="265" t="s">
        <v>155</v>
      </c>
      <c r="B47" s="266">
        <v>145375.96299880848</v>
      </c>
      <c r="C47" s="266">
        <v>87225577.799285084</v>
      </c>
    </row>
    <row r="48" spans="1:3" x14ac:dyDescent="0.35">
      <c r="A48" s="264" t="s">
        <v>92</v>
      </c>
      <c r="B48" s="261">
        <v>264976.07219014503</v>
      </c>
      <c r="C48" s="261">
        <v>158985643.314087</v>
      </c>
    </row>
    <row r="49" spans="1:5" ht="16" thickBot="1" x14ac:dyDescent="0.4">
      <c r="A49" s="265" t="s">
        <v>156</v>
      </c>
      <c r="B49" s="266">
        <v>327896.45670262771</v>
      </c>
      <c r="C49" s="266">
        <v>196737874.02157661</v>
      </c>
    </row>
    <row r="50" spans="1:5" x14ac:dyDescent="0.35">
      <c r="A50" s="286" t="s">
        <v>18</v>
      </c>
      <c r="B50" s="259">
        <v>548859.94783467893</v>
      </c>
      <c r="C50" s="259">
        <v>329315968.70080733</v>
      </c>
    </row>
    <row r="51" spans="1:5" ht="16" thickBot="1" x14ac:dyDescent="0.4">
      <c r="A51" s="265" t="s">
        <v>127</v>
      </c>
      <c r="B51" s="266">
        <v>693042.31674453057</v>
      </c>
      <c r="C51" s="266">
        <v>415825390.04671836</v>
      </c>
    </row>
    <row r="52" spans="1:5" x14ac:dyDescent="0.35">
      <c r="A52" s="271" t="str">
        <f>'[1]Price Results PBS'!A36</f>
        <v>Bus interface and adapter unit</v>
      </c>
      <c r="B52" s="261">
        <v>190220.6298760623</v>
      </c>
      <c r="C52" s="261">
        <v>114132377.92563738</v>
      </c>
    </row>
    <row r="53" spans="1:5" x14ac:dyDescent="0.35">
      <c r="A53" s="271" t="str">
        <f>'[1]Price Results PBS'!A37</f>
        <v>ADF (ARN 149) &amp; Digital Map</v>
      </c>
      <c r="B53" s="261">
        <v>305597.28863354912</v>
      </c>
      <c r="C53" s="261">
        <v>183358373.18012947</v>
      </c>
    </row>
    <row r="54" spans="1:5" x14ac:dyDescent="0.35">
      <c r="A54" s="271" t="str">
        <f>'[1]Price Results PBS'!A38</f>
        <v>CNI MS &amp; Data Loader &amp; Mission Computer</v>
      </c>
      <c r="B54" s="261">
        <v>653535.99822089123</v>
      </c>
      <c r="C54" s="261">
        <v>392121598.93253475</v>
      </c>
    </row>
    <row r="55" spans="1:5" x14ac:dyDescent="0.35">
      <c r="A55" s="271" t="str">
        <f>'[1]Price Results PBS'!A39</f>
        <v>VHF NAV (ARN 147)</v>
      </c>
      <c r="B55" s="261">
        <v>127130.76944018126</v>
      </c>
      <c r="C55" s="261">
        <v>76278461.664108753</v>
      </c>
    </row>
    <row r="56" spans="1:5" x14ac:dyDescent="0.35">
      <c r="A56" s="271" t="str">
        <f>'[1]Price Results PBS'!A40</f>
        <v>Radalt</v>
      </c>
      <c r="B56" s="261">
        <v>25501.940791387355</v>
      </c>
      <c r="C56" s="261">
        <v>15301164.474832414</v>
      </c>
    </row>
    <row r="57" spans="1:5" x14ac:dyDescent="0.35">
      <c r="A57" s="271" t="str">
        <f>'[1]Price Results PBS'!A41</f>
        <v>Color weather radar</v>
      </c>
      <c r="B57" s="261">
        <v>171761.34390189723</v>
      </c>
      <c r="C57" s="261">
        <v>103056806.34113833</v>
      </c>
    </row>
    <row r="58" spans="1:5" x14ac:dyDescent="0.35">
      <c r="A58" s="271" t="str">
        <f>'[1]Price Results PBS'!A42</f>
        <v>Air Data Computer</v>
      </c>
      <c r="B58" s="261">
        <v>34010.747478278048</v>
      </c>
      <c r="C58" s="261">
        <v>20406448.48696683</v>
      </c>
    </row>
    <row r="59" spans="1:5" x14ac:dyDescent="0.35">
      <c r="A59" s="271" t="str">
        <f>'[1]Price Results PBS'!A43</f>
        <v>GPS/INS &amp; MDU</v>
      </c>
      <c r="B59" s="261">
        <v>74479.640842403649</v>
      </c>
      <c r="C59" s="261">
        <v>44687784.505442187</v>
      </c>
    </row>
    <row r="60" spans="1:5" x14ac:dyDescent="0.35">
      <c r="A60" s="271" t="str">
        <f>'[1]Price Results PBS'!A44</f>
        <v>UHF/VHF DF</v>
      </c>
      <c r="B60" s="261">
        <v>30266.490769880023</v>
      </c>
      <c r="C60" s="261">
        <v>18159894.461928014</v>
      </c>
    </row>
    <row r="61" spans="1:5" x14ac:dyDescent="0.35">
      <c r="A61" s="271" t="s">
        <v>26</v>
      </c>
      <c r="B61" s="261"/>
      <c r="C61" s="261"/>
    </row>
    <row r="62" spans="1:5" x14ac:dyDescent="0.35">
      <c r="A62" s="271" t="str">
        <f>'[1]Price Results PBS'!A45</f>
        <v>Mission SW</v>
      </c>
      <c r="B62" s="261">
        <v>447.5688798509255</v>
      </c>
      <c r="C62" s="261">
        <v>268541.32791055529</v>
      </c>
      <c r="E62" s="310"/>
    </row>
    <row r="63" spans="1:5" x14ac:dyDescent="0.35">
      <c r="A63" s="260" t="str">
        <f>'[1]Price Results PBS'!A46</f>
        <v>Air Data SW</v>
      </c>
      <c r="B63" s="261">
        <v>447.5688798509255</v>
      </c>
      <c r="C63" s="261">
        <v>268541.32791055529</v>
      </c>
    </row>
    <row r="64" spans="1:5" ht="16" thickBot="1" x14ac:dyDescent="0.4">
      <c r="A64" s="265" t="s">
        <v>128</v>
      </c>
      <c r="B64" s="266">
        <v>1939914.9737026782</v>
      </c>
      <c r="C64" s="266">
        <v>1163948984.221607</v>
      </c>
    </row>
    <row r="65" spans="1:3" x14ac:dyDescent="0.35">
      <c r="A65" s="287" t="str">
        <f>'[1]Price Results PBS'!A48</f>
        <v>VHF/UHF Radio</v>
      </c>
      <c r="B65" s="261">
        <v>53139.050424871879</v>
      </c>
      <c r="C65" s="261">
        <v>31883430.254923128</v>
      </c>
    </row>
    <row r="66" spans="1:3" x14ac:dyDescent="0.35">
      <c r="A66" s="287" t="str">
        <f>'[1]Price Results PBS'!A49</f>
        <v>HF</v>
      </c>
      <c r="B66" s="261">
        <v>132583.70434757468</v>
      </c>
      <c r="C66" s="261">
        <v>79550222.608544812</v>
      </c>
    </row>
    <row r="67" spans="1:3" x14ac:dyDescent="0.35">
      <c r="A67" s="287" t="str">
        <f>'[1]Price Results PBS'!A50</f>
        <v>INTERCOM System</v>
      </c>
      <c r="B67" s="261">
        <v>140098.68320456211</v>
      </c>
      <c r="C67" s="261">
        <v>84059209.922737271</v>
      </c>
    </row>
    <row r="68" spans="1:3" x14ac:dyDescent="0.35">
      <c r="A68" s="287" t="str">
        <f>'[1]Price Results PBS'!A51</f>
        <v>CVR</v>
      </c>
      <c r="B68" s="261">
        <v>290429.6289766031</v>
      </c>
      <c r="C68" s="261">
        <v>174257777.38596186</v>
      </c>
    </row>
    <row r="69" spans="1:3" x14ac:dyDescent="0.35">
      <c r="A69" s="287" t="str">
        <f>'[1]Price Results PBS'!A52</f>
        <v>FDR</v>
      </c>
      <c r="B69" s="261">
        <v>55923.975107177561</v>
      </c>
      <c r="C69" s="261">
        <v>33554385.064306539</v>
      </c>
    </row>
    <row r="70" spans="1:3" x14ac:dyDescent="0.35">
      <c r="A70" s="287" t="str">
        <f>'[1]Price Results PBS'!A53</f>
        <v>ELT</v>
      </c>
      <c r="B70" s="261">
        <v>17220.350662989087</v>
      </c>
      <c r="C70" s="261">
        <v>10332210.397793453</v>
      </c>
    </row>
    <row r="71" spans="1:3" x14ac:dyDescent="0.35">
      <c r="A71" s="260" t="str">
        <f>'[1]Price Results PBS'!A54</f>
        <v>TCAS II SYSTEM</v>
      </c>
      <c r="B71" s="261">
        <v>79828.422633638984</v>
      </c>
      <c r="C71" s="261">
        <v>47897053.580183387</v>
      </c>
    </row>
    <row r="72" spans="1:3" ht="16" thickBot="1" x14ac:dyDescent="0.4">
      <c r="A72" s="265" t="s">
        <v>129</v>
      </c>
      <c r="B72" s="266">
        <v>915615.38713413221</v>
      </c>
      <c r="C72" s="266">
        <v>549369232.28047931</v>
      </c>
    </row>
    <row r="73" spans="1:3" x14ac:dyDescent="0.35">
      <c r="A73" s="258" t="str">
        <f>'[1]Price Results PBS'!A56</f>
        <v>Electrical Generators</v>
      </c>
      <c r="B73" s="259">
        <v>67988.646881341789</v>
      </c>
      <c r="C73" s="259">
        <v>40793188.128805071</v>
      </c>
    </row>
    <row r="74" spans="1:3" x14ac:dyDescent="0.35">
      <c r="A74" s="269" t="str">
        <f>'[1]Price Results PBS'!A57</f>
        <v>Electrical Distribution and Others</v>
      </c>
      <c r="B74" s="270">
        <v>81121.226586575416</v>
      </c>
      <c r="C74" s="270">
        <v>48672735.951945253</v>
      </c>
    </row>
    <row r="75" spans="1:3" x14ac:dyDescent="0.35">
      <c r="A75" s="287" t="s">
        <v>57</v>
      </c>
      <c r="B75" s="261"/>
      <c r="C75" s="261"/>
    </row>
    <row r="76" spans="1:3" x14ac:dyDescent="0.35">
      <c r="A76" s="287" t="s">
        <v>58</v>
      </c>
      <c r="B76" s="261"/>
      <c r="C76" s="261"/>
    </row>
    <row r="77" spans="1:3" x14ac:dyDescent="0.35">
      <c r="A77" s="287" t="s">
        <v>59</v>
      </c>
      <c r="B77" s="261"/>
      <c r="C77" s="261"/>
    </row>
    <row r="78" spans="1:3" x14ac:dyDescent="0.35">
      <c r="A78" s="287" t="s">
        <v>60</v>
      </c>
      <c r="B78" s="261"/>
      <c r="C78" s="261"/>
    </row>
    <row r="79" spans="1:3" x14ac:dyDescent="0.35">
      <c r="A79" s="287" t="s">
        <v>61</v>
      </c>
      <c r="B79" s="261"/>
      <c r="C79" s="261"/>
    </row>
    <row r="80" spans="1:3" x14ac:dyDescent="0.35">
      <c r="A80" s="260" t="s">
        <v>62</v>
      </c>
      <c r="B80" s="261"/>
      <c r="C80" s="261"/>
    </row>
    <row r="81" spans="1:6" x14ac:dyDescent="0.35">
      <c r="A81" s="260" t="s">
        <v>63</v>
      </c>
      <c r="B81" s="261"/>
      <c r="C81" s="261"/>
    </row>
    <row r="82" spans="1:6" ht="16" thickBot="1" x14ac:dyDescent="0.4">
      <c r="A82" s="265" t="s">
        <v>130</v>
      </c>
      <c r="B82" s="266">
        <v>165042.53304744905</v>
      </c>
      <c r="C82" s="266">
        <v>99025519.828469425</v>
      </c>
    </row>
    <row r="83" spans="1:6" ht="16" thickBot="1" x14ac:dyDescent="0.4">
      <c r="A83" s="267" t="s">
        <v>131</v>
      </c>
      <c r="B83" s="268">
        <v>6922186.2701344136</v>
      </c>
      <c r="C83" s="268">
        <v>4153311762.0806479</v>
      </c>
      <c r="F83" s="273"/>
    </row>
    <row r="84" spans="1:6" ht="16" thickBot="1" x14ac:dyDescent="0.4">
      <c r="A84" s="288"/>
      <c r="B84" s="289"/>
      <c r="C84" s="290"/>
    </row>
    <row r="85" spans="1:6" ht="16" thickBot="1" x14ac:dyDescent="0.4">
      <c r="A85" s="267" t="s">
        <v>132</v>
      </c>
      <c r="B85" s="291"/>
      <c r="C85" s="292"/>
    </row>
    <row r="86" spans="1:6" x14ac:dyDescent="0.35">
      <c r="A86" s="264" t="s">
        <v>38</v>
      </c>
      <c r="B86" s="261">
        <v>26321.740793605408</v>
      </c>
      <c r="C86" s="261">
        <v>15793044.476163246</v>
      </c>
    </row>
    <row r="87" spans="1:6" ht="16" thickBot="1" x14ac:dyDescent="0.4">
      <c r="A87" s="265" t="s">
        <v>157</v>
      </c>
      <c r="B87" s="266">
        <v>33076.045123102813</v>
      </c>
      <c r="C87" s="266">
        <v>19845627.073861688</v>
      </c>
    </row>
    <row r="88" spans="1:6" x14ac:dyDescent="0.35">
      <c r="A88" s="264" t="s">
        <v>96</v>
      </c>
      <c r="B88" s="261">
        <v>31351.284566096143</v>
      </c>
      <c r="C88" s="261">
        <v>18810770.739657685</v>
      </c>
    </row>
    <row r="89" spans="1:6" ht="16" thickBot="1" x14ac:dyDescent="0.4">
      <c r="A89" s="265" t="s">
        <v>158</v>
      </c>
      <c r="B89" s="266">
        <v>118624.12843184749</v>
      </c>
      <c r="C89" s="266">
        <v>71174477.059108496</v>
      </c>
    </row>
    <row r="90" spans="1:6" x14ac:dyDescent="0.35">
      <c r="A90" s="264" t="s">
        <v>39</v>
      </c>
      <c r="B90" s="261">
        <v>51096.432924067754</v>
      </c>
      <c r="C90" s="261">
        <v>30657859.754440654</v>
      </c>
    </row>
    <row r="91" spans="1:6" ht="16" thickBot="1" x14ac:dyDescent="0.4">
      <c r="A91" s="265" t="s">
        <v>159</v>
      </c>
      <c r="B91" s="266">
        <v>57660.983516872089</v>
      </c>
      <c r="C91" s="266">
        <v>34596590.110123254</v>
      </c>
    </row>
    <row r="92" spans="1:6" x14ac:dyDescent="0.35">
      <c r="A92" s="264" t="s">
        <v>40</v>
      </c>
      <c r="B92" s="261">
        <v>52795.322030614996</v>
      </c>
      <c r="C92" s="261">
        <v>31677193.218368996</v>
      </c>
    </row>
    <row r="93" spans="1:6" ht="16" thickBot="1" x14ac:dyDescent="0.4">
      <c r="A93" s="265" t="s">
        <v>160</v>
      </c>
      <c r="B93" s="266">
        <v>55020.968554800784</v>
      </c>
      <c r="C93" s="266">
        <v>33012581.132880472</v>
      </c>
    </row>
    <row r="94" spans="1:6" x14ac:dyDescent="0.35">
      <c r="A94" s="264" t="s">
        <v>161</v>
      </c>
      <c r="B94" s="261">
        <v>496571.22506787558</v>
      </c>
      <c r="C94" s="261">
        <v>297942735.04072535</v>
      </c>
    </row>
    <row r="95" spans="1:6" ht="16" thickBot="1" x14ac:dyDescent="0.4">
      <c r="A95" s="265" t="s">
        <v>133</v>
      </c>
      <c r="B95" s="266">
        <v>569179.31123450759</v>
      </c>
      <c r="C95" s="266">
        <v>341507586.74070454</v>
      </c>
    </row>
    <row r="96" spans="1:6" x14ac:dyDescent="0.35">
      <c r="A96" s="264" t="s">
        <v>134</v>
      </c>
      <c r="B96" s="261">
        <v>68281.051973187976</v>
      </c>
      <c r="C96" s="261">
        <v>40968631.183912784</v>
      </c>
      <c r="E96" s="273"/>
    </row>
    <row r="97" spans="1:6" ht="16" thickBot="1" x14ac:dyDescent="0.4">
      <c r="A97" s="265" t="s">
        <v>162</v>
      </c>
      <c r="B97" s="266">
        <v>78280.762808411819</v>
      </c>
      <c r="C97" s="266">
        <v>46968457.68504709</v>
      </c>
    </row>
    <row r="98" spans="1:6" x14ac:dyDescent="0.35">
      <c r="A98" s="264" t="s">
        <v>135</v>
      </c>
      <c r="B98" s="261">
        <v>6008.9418983108135</v>
      </c>
      <c r="C98" s="261">
        <v>3605365.1389864879</v>
      </c>
    </row>
    <row r="99" spans="1:6" ht="16" thickBot="1" x14ac:dyDescent="0.4">
      <c r="A99" s="265" t="s">
        <v>136</v>
      </c>
      <c r="B99" s="266">
        <v>6133.5663714601151</v>
      </c>
      <c r="C99" s="266">
        <v>3680139.8228760692</v>
      </c>
    </row>
    <row r="100" spans="1:6" ht="16" thickBot="1" x14ac:dyDescent="0.4">
      <c r="A100" s="264" t="s">
        <v>137</v>
      </c>
      <c r="B100" s="261">
        <v>28346.583896849181</v>
      </c>
      <c r="C100" s="261">
        <v>17007950.338109508</v>
      </c>
    </row>
    <row r="101" spans="1:6" ht="16" thickBot="1" x14ac:dyDescent="0.4">
      <c r="A101" s="265" t="s">
        <v>138</v>
      </c>
      <c r="B101" s="266">
        <v>30548.017586404792</v>
      </c>
      <c r="C101" s="266">
        <v>18328810.551842876</v>
      </c>
      <c r="E101" s="293" t="s">
        <v>118</v>
      </c>
      <c r="F101" s="294">
        <f>C13/C106</f>
        <v>0.26141646265926516</v>
      </c>
    </row>
    <row r="102" spans="1:6" ht="16" thickBot="1" x14ac:dyDescent="0.4">
      <c r="A102" s="274" t="s">
        <v>139</v>
      </c>
      <c r="B102" s="275">
        <v>1248547.8576516204</v>
      </c>
      <c r="C102" s="275">
        <v>749128714.59097219</v>
      </c>
      <c r="E102" s="192" t="s">
        <v>120</v>
      </c>
      <c r="F102" s="295">
        <f>C28/C106</f>
        <v>0.20277572515319428</v>
      </c>
    </row>
    <row r="103" spans="1:6" ht="16" thickBot="1" x14ac:dyDescent="0.4">
      <c r="A103" s="296"/>
      <c r="B103" s="297"/>
      <c r="C103" s="298"/>
      <c r="E103" s="192" t="s">
        <v>143</v>
      </c>
      <c r="F103" s="295">
        <f>C83/C106</f>
        <v>0.32918141656427158</v>
      </c>
    </row>
    <row r="104" spans="1:6" ht="16" thickBot="1" x14ac:dyDescent="0.4">
      <c r="A104" s="299" t="s">
        <v>163</v>
      </c>
      <c r="B104" s="300">
        <v>18222521.017103191</v>
      </c>
      <c r="C104" s="300">
        <v>10933512610.261915</v>
      </c>
      <c r="E104" s="192" t="s">
        <v>82</v>
      </c>
      <c r="F104" s="295">
        <f>C102/C106</f>
        <v>5.9374124935540951E-2</v>
      </c>
    </row>
    <row r="105" spans="1:6" ht="16" thickBot="1" x14ac:dyDescent="0.4">
      <c r="A105" s="301"/>
      <c r="B105" s="302"/>
      <c r="C105" s="303"/>
      <c r="E105" s="192" t="s">
        <v>165</v>
      </c>
      <c r="F105" s="295">
        <f>C104/C106-SUM(F101:F104)</f>
        <v>1.3815961361969609E-2</v>
      </c>
    </row>
    <row r="106" spans="1:6" ht="16" thickBot="1" x14ac:dyDescent="0.4">
      <c r="A106" s="304" t="s">
        <v>164</v>
      </c>
      <c r="B106" s="305">
        <v>21028484.360941682</v>
      </c>
      <c r="C106" s="305">
        <v>12617090616.565008</v>
      </c>
      <c r="E106" s="195" t="s">
        <v>166</v>
      </c>
      <c r="F106" s="306">
        <f>1-SUM(F101:F105)</f>
        <v>0.13343630932575845</v>
      </c>
    </row>
  </sheetData>
  <mergeCells count="1">
    <mergeCell ref="A1:C1"/>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10</vt:i4>
      </vt:variant>
    </vt:vector>
  </HeadingPairs>
  <TitlesOfParts>
    <vt:vector size="10" baseType="lpstr">
      <vt:lpstr>General Input</vt:lpstr>
      <vt:lpstr>Mass Breakdown</vt:lpstr>
      <vt:lpstr>Mass Percentages</vt:lpstr>
      <vt:lpstr>Component Parameters</vt:lpstr>
      <vt:lpstr>Assembly Parameters</vt:lpstr>
      <vt:lpstr>LC</vt:lpstr>
      <vt:lpstr>Operating</vt:lpstr>
      <vt:lpstr>Results RDTE</vt:lpstr>
      <vt:lpstr>Results PROD</vt:lpstr>
      <vt:lpstr>Results OPERATING</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Borghi</dc:creator>
  <cp:lastModifiedBy>Borghi  Marco</cp:lastModifiedBy>
  <dcterms:created xsi:type="dcterms:W3CDTF">2023-09-05T13:34:12Z</dcterms:created>
  <dcterms:modified xsi:type="dcterms:W3CDTF">2023-12-05T16:40:42Z</dcterms:modified>
</cp:coreProperties>
</file>